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.ondrikova\Documents\Rôzne\TS Nová Baňa\Oprava ciest Nová Baňa\Súťažné podklady\"/>
    </mc:Choice>
  </mc:AlternateContent>
  <bookViews>
    <workbookView xWindow="0" yWindow="0" windowWidth="28800" windowHeight="11700"/>
  </bookViews>
  <sheets>
    <sheet name="Rekapitulácia stavby" sheetId="1" r:id="rId1"/>
    <sheet name="001 - Ulica Švantnerová" sheetId="2" r:id="rId2"/>
    <sheet name="002 - Ulica Nálepková" sheetId="3" r:id="rId3"/>
    <sheet name="003 - Ul. Kolibská" sheetId="4" r:id="rId4"/>
  </sheets>
  <definedNames>
    <definedName name="_xlnm._FilterDatabase" localSheetId="1" hidden="1">'001 - Ulica Švantnerová'!$C$122:$K$144</definedName>
    <definedName name="_xlnm._FilterDatabase" localSheetId="2" hidden="1">'002 - Ulica Nálepková'!$C$121:$K$141</definedName>
    <definedName name="_xlnm._FilterDatabase" localSheetId="3" hidden="1">'003 - Ul. Kolibská'!$C$121:$K$141</definedName>
    <definedName name="_xlnm.Print_Titles" localSheetId="1">'001 - Ulica Švantnerová'!$122:$122</definedName>
    <definedName name="_xlnm.Print_Titles" localSheetId="2">'002 - Ulica Nálepková'!$121:$121</definedName>
    <definedName name="_xlnm.Print_Titles" localSheetId="3">'003 - Ul. Kolibská'!$121:$121</definedName>
    <definedName name="_xlnm.Print_Titles" localSheetId="0">'Rekapitulácia stavby'!$92:$92</definedName>
    <definedName name="_xlnm.Print_Area" localSheetId="1">'001 - Ulica Švantnerová'!$C$4:$J$76,'001 - Ulica Švantnerová'!$C$82:$J$104,'001 - Ulica Švantnerová'!$C$110:$J$144</definedName>
    <definedName name="_xlnm.Print_Area" localSheetId="2">'002 - Ulica Nálepková'!$C$4:$J$76,'002 - Ulica Nálepková'!$C$82:$J$103,'002 - Ulica Nálepková'!$C$109:$J$141</definedName>
    <definedName name="_xlnm.Print_Area" localSheetId="3">'003 - Ul. Kolibská'!$C$4:$J$76,'003 - Ul. Kolibská'!$C$82:$J$103,'003 - Ul. Kolibská'!$C$109:$J$141</definedName>
    <definedName name="_xlnm.Print_Area" localSheetId="0">'Rekapitulácia stavby'!$D$4:$AO$76,'Rekapitulácia stavby'!$C$82:$AQ$98</definedName>
  </definedNames>
  <calcPr calcId="162913"/>
</workbook>
</file>

<file path=xl/calcChain.xml><?xml version="1.0" encoding="utf-8"?>
<calcChain xmlns="http://schemas.openxmlformats.org/spreadsheetml/2006/main">
  <c r="AM87" i="1" l="1"/>
  <c r="J37" i="4" l="1"/>
  <c r="J36" i="4"/>
  <c r="AY97" i="1"/>
  <c r="J35" i="4"/>
  <c r="AX97" i="1"/>
  <c r="BI141" i="4"/>
  <c r="BH141" i="4"/>
  <c r="BG141" i="4"/>
  <c r="BE141" i="4"/>
  <c r="T141" i="4"/>
  <c r="T140" i="4"/>
  <c r="R141" i="4"/>
  <c r="R140" i="4"/>
  <c r="P141" i="4"/>
  <c r="P140" i="4" s="1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T124" i="4"/>
  <c r="R125" i="4"/>
  <c r="R124" i="4" s="1"/>
  <c r="P125" i="4"/>
  <c r="P124" i="4"/>
  <c r="F116" i="4"/>
  <c r="E114" i="4"/>
  <c r="F89" i="4"/>
  <c r="E87" i="4"/>
  <c r="J24" i="4"/>
  <c r="E24" i="4"/>
  <c r="J92" i="4" s="1"/>
  <c r="J23" i="4"/>
  <c r="J21" i="4"/>
  <c r="E21" i="4"/>
  <c r="J118" i="4" s="1"/>
  <c r="J20" i="4"/>
  <c r="J18" i="4"/>
  <c r="E18" i="4"/>
  <c r="F92" i="4" s="1"/>
  <c r="J17" i="4"/>
  <c r="J15" i="4"/>
  <c r="E15" i="4"/>
  <c r="F118" i="4" s="1"/>
  <c r="J14" i="4"/>
  <c r="J12" i="4"/>
  <c r="J116" i="4" s="1"/>
  <c r="E7" i="4"/>
  <c r="E85" i="4"/>
  <c r="J37" i="3"/>
  <c r="J36" i="3"/>
  <c r="AY96" i="1" s="1"/>
  <c r="J35" i="3"/>
  <c r="AX96" i="1"/>
  <c r="BI141" i="3"/>
  <c r="BH141" i="3"/>
  <c r="BG141" i="3"/>
  <c r="BE141" i="3"/>
  <c r="T141" i="3"/>
  <c r="T140" i="3" s="1"/>
  <c r="R141" i="3"/>
  <c r="R140" i="3"/>
  <c r="P141" i="3"/>
  <c r="P140" i="3" s="1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5" i="3"/>
  <c r="BH125" i="3"/>
  <c r="BG125" i="3"/>
  <c r="BE125" i="3"/>
  <c r="T125" i="3"/>
  <c r="T124" i="3"/>
  <c r="R125" i="3"/>
  <c r="R124" i="3"/>
  <c r="P125" i="3"/>
  <c r="P124" i="3"/>
  <c r="F116" i="3"/>
  <c r="E114" i="3"/>
  <c r="F89" i="3"/>
  <c r="E87" i="3"/>
  <c r="J24" i="3"/>
  <c r="E24" i="3"/>
  <c r="J119" i="3"/>
  <c r="J23" i="3"/>
  <c r="J21" i="3"/>
  <c r="E21" i="3"/>
  <c r="J118" i="3" s="1"/>
  <c r="J20" i="3"/>
  <c r="J18" i="3"/>
  <c r="E18" i="3"/>
  <c r="F92" i="3"/>
  <c r="J17" i="3"/>
  <c r="J15" i="3"/>
  <c r="E15" i="3"/>
  <c r="F118" i="3" s="1"/>
  <c r="J14" i="3"/>
  <c r="J12" i="3"/>
  <c r="J116" i="3" s="1"/>
  <c r="E7" i="3"/>
  <c r="E85" i="3" s="1"/>
  <c r="J37" i="2"/>
  <c r="J36" i="2"/>
  <c r="AY95" i="1" s="1"/>
  <c r="J35" i="2"/>
  <c r="AX95" i="1" s="1"/>
  <c r="BI144" i="2"/>
  <c r="BH144" i="2"/>
  <c r="BG144" i="2"/>
  <c r="BE144" i="2"/>
  <c r="T144" i="2"/>
  <c r="T143" i="2" s="1"/>
  <c r="R144" i="2"/>
  <c r="R143" i="2" s="1"/>
  <c r="P144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T132" i="2"/>
  <c r="R133" i="2"/>
  <c r="R132" i="2"/>
  <c r="P133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T125" i="2"/>
  <c r="R126" i="2"/>
  <c r="R125" i="2"/>
  <c r="P126" i="2"/>
  <c r="P125" i="2"/>
  <c r="F117" i="2"/>
  <c r="E115" i="2"/>
  <c r="F89" i="2"/>
  <c r="E87" i="2"/>
  <c r="J24" i="2"/>
  <c r="E24" i="2"/>
  <c r="J120" i="2"/>
  <c r="J23" i="2"/>
  <c r="J21" i="2"/>
  <c r="E21" i="2"/>
  <c r="J119" i="2" s="1"/>
  <c r="J20" i="2"/>
  <c r="J18" i="2"/>
  <c r="E18" i="2"/>
  <c r="F120" i="2"/>
  <c r="J17" i="2"/>
  <c r="J15" i="2"/>
  <c r="E15" i="2"/>
  <c r="F119" i="2" s="1"/>
  <c r="J14" i="2"/>
  <c r="J12" i="2"/>
  <c r="J117" i="2" s="1"/>
  <c r="E7" i="2"/>
  <c r="E113" i="2"/>
  <c r="L90" i="1"/>
  <c r="AM90" i="1"/>
  <c r="AM89" i="1"/>
  <c r="L89" i="1"/>
  <c r="L87" i="1"/>
  <c r="L85" i="1"/>
  <c r="L84" i="1"/>
  <c r="BK130" i="2"/>
  <c r="BK141" i="3"/>
  <c r="BK130" i="3"/>
  <c r="J125" i="3"/>
  <c r="BK138" i="4"/>
  <c r="BK133" i="4"/>
  <c r="J127" i="4"/>
  <c r="BK141" i="2"/>
  <c r="BK138" i="2"/>
  <c r="J137" i="2"/>
  <c r="BK135" i="2"/>
  <c r="J129" i="2"/>
  <c r="BK135" i="3"/>
  <c r="BK129" i="3"/>
  <c r="J135" i="3"/>
  <c r="J132" i="3"/>
  <c r="BK136" i="4"/>
  <c r="J135" i="4"/>
  <c r="J132" i="4"/>
  <c r="BK144" i="2"/>
  <c r="BK142" i="2"/>
  <c r="J141" i="2"/>
  <c r="J139" i="2"/>
  <c r="BK137" i="2"/>
  <c r="J136" i="2"/>
  <c r="J135" i="2"/>
  <c r="J130" i="2"/>
  <c r="AS94" i="1"/>
  <c r="BK138" i="3"/>
  <c r="J127" i="3"/>
  <c r="J125" i="4"/>
  <c r="BK132" i="4"/>
  <c r="J131" i="2"/>
  <c r="J126" i="2"/>
  <c r="BK132" i="3"/>
  <c r="J139" i="3"/>
  <c r="J134" i="3"/>
  <c r="J130" i="4"/>
  <c r="BK130" i="4"/>
  <c r="BK139" i="4"/>
  <c r="BK135" i="4"/>
  <c r="J144" i="2"/>
  <c r="J142" i="2"/>
  <c r="BK139" i="2"/>
  <c r="J138" i="2"/>
  <c r="BK136" i="2"/>
  <c r="BK133" i="2"/>
  <c r="BK128" i="2"/>
  <c r="J133" i="3"/>
  <c r="J129" i="3"/>
  <c r="BK128" i="3"/>
  <c r="J136" i="4"/>
  <c r="J134" i="4"/>
  <c r="BK134" i="4"/>
  <c r="BK131" i="2"/>
  <c r="BK126" i="2"/>
  <c r="BK127" i="3"/>
  <c r="BK139" i="3"/>
  <c r="BK125" i="3"/>
  <c r="BK125" i="4"/>
  <c r="BK141" i="4"/>
  <c r="BK128" i="4"/>
  <c r="BK129" i="2"/>
  <c r="J138" i="3"/>
  <c r="J128" i="3"/>
  <c r="J136" i="3"/>
  <c r="BK136" i="3"/>
  <c r="J128" i="4"/>
  <c r="J139" i="4"/>
  <c r="J133" i="4"/>
  <c r="BK129" i="4"/>
  <c r="J133" i="2"/>
  <c r="J128" i="2"/>
  <c r="BK134" i="3"/>
  <c r="BK133" i="3"/>
  <c r="J141" i="3"/>
  <c r="J130" i="3"/>
  <c r="J138" i="4"/>
  <c r="J141" i="4"/>
  <c r="J129" i="4"/>
  <c r="BK127" i="4"/>
  <c r="F33" i="2" l="1"/>
  <c r="AZ95" i="1" s="1"/>
  <c r="F35" i="2"/>
  <c r="BB95" i="1" s="1"/>
  <c r="J33" i="2"/>
  <c r="AV95" i="1" s="1"/>
  <c r="F36" i="2"/>
  <c r="BC95" i="1" s="1"/>
  <c r="F37" i="2"/>
  <c r="BD95" i="1" s="1"/>
  <c r="P127" i="2"/>
  <c r="P124" i="2" s="1"/>
  <c r="P123" i="2" s="1"/>
  <c r="AU95" i="1" s="1"/>
  <c r="R140" i="2"/>
  <c r="R124" i="2" s="1"/>
  <c r="R123" i="2" s="1"/>
  <c r="BK134" i="2"/>
  <c r="J134" i="2" s="1"/>
  <c r="J101" i="2" s="1"/>
  <c r="BK140" i="2"/>
  <c r="J140" i="2" s="1"/>
  <c r="J102" i="2" s="1"/>
  <c r="BK126" i="3"/>
  <c r="J126" i="3" s="1"/>
  <c r="J99" i="3" s="1"/>
  <c r="R126" i="3"/>
  <c r="R123" i="3"/>
  <c r="R122" i="3" s="1"/>
  <c r="BK131" i="3"/>
  <c r="J131" i="3"/>
  <c r="J100" i="3"/>
  <c r="R131" i="3"/>
  <c r="BK137" i="3"/>
  <c r="J137" i="3" s="1"/>
  <c r="J101" i="3" s="1"/>
  <c r="T137" i="3"/>
  <c r="P131" i="4"/>
  <c r="R134" i="2"/>
  <c r="R131" i="4"/>
  <c r="T127" i="2"/>
  <c r="T124" i="2" s="1"/>
  <c r="T123" i="2" s="1"/>
  <c r="T134" i="2"/>
  <c r="P126" i="4"/>
  <c r="P123" i="4" s="1"/>
  <c r="P122" i="4" s="1"/>
  <c r="AU97" i="1" s="1"/>
  <c r="BK126" i="4"/>
  <c r="J126" i="4" s="1"/>
  <c r="J99" i="4" s="1"/>
  <c r="BK137" i="4"/>
  <c r="J137" i="4" s="1"/>
  <c r="J101" i="4" s="1"/>
  <c r="R127" i="2"/>
  <c r="T140" i="2"/>
  <c r="R126" i="4"/>
  <c r="R123" i="4"/>
  <c r="R122" i="4" s="1"/>
  <c r="T131" i="4"/>
  <c r="P137" i="4"/>
  <c r="T126" i="4"/>
  <c r="T137" i="4"/>
  <c r="T123" i="4" s="1"/>
  <c r="T122" i="4" s="1"/>
  <c r="BK127" i="2"/>
  <c r="J127" i="2" s="1"/>
  <c r="J99" i="2" s="1"/>
  <c r="P134" i="2"/>
  <c r="P140" i="2"/>
  <c r="P126" i="3"/>
  <c r="P123" i="3" s="1"/>
  <c r="P122" i="3" s="1"/>
  <c r="AU96" i="1" s="1"/>
  <c r="T126" i="3"/>
  <c r="P131" i="3"/>
  <c r="T131" i="3"/>
  <c r="T123" i="3" s="1"/>
  <c r="T122" i="3" s="1"/>
  <c r="P137" i="3"/>
  <c r="R137" i="3"/>
  <c r="BK131" i="4"/>
  <c r="J131" i="4" s="1"/>
  <c r="J100" i="4" s="1"/>
  <c r="R137" i="4"/>
  <c r="BK132" i="2"/>
  <c r="J132" i="2" s="1"/>
  <c r="J100" i="2" s="1"/>
  <c r="BK125" i="2"/>
  <c r="J125" i="2"/>
  <c r="J98" i="2" s="1"/>
  <c r="BK143" i="2"/>
  <c r="J143" i="2" s="1"/>
  <c r="J103" i="2" s="1"/>
  <c r="BK124" i="3"/>
  <c r="J124" i="3" s="1"/>
  <c r="J98" i="3" s="1"/>
  <c r="BK140" i="3"/>
  <c r="J140" i="3" s="1"/>
  <c r="J102" i="3" s="1"/>
  <c r="BK124" i="4"/>
  <c r="J124" i="4" s="1"/>
  <c r="J98" i="4" s="1"/>
  <c r="BK140" i="4"/>
  <c r="J140" i="4" s="1"/>
  <c r="J102" i="4" s="1"/>
  <c r="J89" i="4"/>
  <c r="E112" i="4"/>
  <c r="J119" i="4"/>
  <c r="BF125" i="4"/>
  <c r="BF130" i="4"/>
  <c r="J91" i="4"/>
  <c r="BF132" i="4"/>
  <c r="BF133" i="4"/>
  <c r="BF139" i="4"/>
  <c r="F119" i="4"/>
  <c r="BF128" i="4"/>
  <c r="BF127" i="4"/>
  <c r="BF129" i="4"/>
  <c r="BF138" i="4"/>
  <c r="F91" i="4"/>
  <c r="BF141" i="4"/>
  <c r="BF134" i="4"/>
  <c r="BF135" i="4"/>
  <c r="BF136" i="4"/>
  <c r="J92" i="3"/>
  <c r="BF133" i="3"/>
  <c r="E112" i="3"/>
  <c r="F91" i="3"/>
  <c r="F119" i="3"/>
  <c r="BF134" i="3"/>
  <c r="BF135" i="3"/>
  <c r="J89" i="3"/>
  <c r="BF128" i="3"/>
  <c r="BF129" i="3"/>
  <c r="BF132" i="3"/>
  <c r="BF136" i="3"/>
  <c r="BF138" i="3"/>
  <c r="BF125" i="3"/>
  <c r="BF127" i="3"/>
  <c r="BF130" i="3"/>
  <c r="BF139" i="3"/>
  <c r="J91" i="3"/>
  <c r="BF141" i="3"/>
  <c r="E85" i="2"/>
  <c r="J89" i="2"/>
  <c r="F91" i="2"/>
  <c r="J91" i="2"/>
  <c r="F92" i="2"/>
  <c r="J92" i="2"/>
  <c r="BF126" i="2"/>
  <c r="BF128" i="2"/>
  <c r="BF129" i="2"/>
  <c r="BF130" i="2"/>
  <c r="BF131" i="2"/>
  <c r="BF133" i="2"/>
  <c r="BF135" i="2"/>
  <c r="BF136" i="2"/>
  <c r="BF137" i="2"/>
  <c r="BF138" i="2"/>
  <c r="BF139" i="2"/>
  <c r="BF141" i="2"/>
  <c r="BF142" i="2"/>
  <c r="BF144" i="2"/>
  <c r="F33" i="3"/>
  <c r="AZ96" i="1" s="1"/>
  <c r="F35" i="4"/>
  <c r="BB97" i="1" s="1"/>
  <c r="F36" i="3"/>
  <c r="BC96" i="1" s="1"/>
  <c r="F36" i="4"/>
  <c r="BC97" i="1" s="1"/>
  <c r="J33" i="4"/>
  <c r="AV97" i="1" s="1"/>
  <c r="F37" i="3"/>
  <c r="BD96" i="1" s="1"/>
  <c r="F37" i="4"/>
  <c r="BD97" i="1" s="1"/>
  <c r="J33" i="3"/>
  <c r="AV96" i="1" s="1"/>
  <c r="F33" i="4"/>
  <c r="AZ97" i="1" s="1"/>
  <c r="F35" i="3"/>
  <c r="BB96" i="1" s="1"/>
  <c r="BK123" i="3" l="1"/>
  <c r="J123" i="3"/>
  <c r="J97" i="3" s="1"/>
  <c r="BK124" i="2"/>
  <c r="J124" i="2" s="1"/>
  <c r="J97" i="2" s="1"/>
  <c r="BK123" i="4"/>
  <c r="BK122" i="4" s="1"/>
  <c r="J122" i="4" s="1"/>
  <c r="J30" i="4" s="1"/>
  <c r="AG97" i="1" s="1"/>
  <c r="AU94" i="1"/>
  <c r="F34" i="2"/>
  <c r="BA95" i="1" s="1"/>
  <c r="AZ94" i="1"/>
  <c r="W29" i="1" s="1"/>
  <c r="BD94" i="1"/>
  <c r="W33" i="1" s="1"/>
  <c r="BB94" i="1"/>
  <c r="W31" i="1" s="1"/>
  <c r="J34" i="2"/>
  <c r="AW95" i="1" s="1"/>
  <c r="AT95" i="1" s="1"/>
  <c r="J34" i="4"/>
  <c r="AW97" i="1" s="1"/>
  <c r="AT97" i="1" s="1"/>
  <c r="F34" i="3"/>
  <c r="BA96" i="1" s="1"/>
  <c r="BC94" i="1"/>
  <c r="W32" i="1" s="1"/>
  <c r="F34" i="4"/>
  <c r="BA97" i="1" s="1"/>
  <c r="J34" i="3"/>
  <c r="AW96" i="1"/>
  <c r="AT96" i="1"/>
  <c r="AN97" i="1" l="1"/>
  <c r="BK123" i="2"/>
  <c r="J123" i="2" s="1"/>
  <c r="J30" i="2" s="1"/>
  <c r="AG95" i="1" s="1"/>
  <c r="BK122" i="3"/>
  <c r="J122" i="3" s="1"/>
  <c r="J30" i="3" s="1"/>
  <c r="AG96" i="1" s="1"/>
  <c r="J123" i="4"/>
  <c r="J97" i="4"/>
  <c r="J96" i="4"/>
  <c r="J39" i="4"/>
  <c r="AX94" i="1"/>
  <c r="AY94" i="1"/>
  <c r="AV94" i="1"/>
  <c r="AK29" i="1" s="1"/>
  <c r="BA94" i="1"/>
  <c r="W30" i="1" s="1"/>
  <c r="J39" i="2" l="1"/>
  <c r="J39" i="3"/>
  <c r="J96" i="2"/>
  <c r="J96" i="3"/>
  <c r="AN95" i="1"/>
  <c r="AN96" i="1"/>
  <c r="AG94" i="1"/>
  <c r="AK26" i="1" s="1"/>
  <c r="AW94" i="1"/>
  <c r="AK30" i="1" s="1"/>
  <c r="AK35" i="1" l="1"/>
  <c r="AT94" i="1"/>
  <c r="AN94" i="1" s="1"/>
</calcChain>
</file>

<file path=xl/sharedStrings.xml><?xml version="1.0" encoding="utf-8"?>
<sst xmlns="http://schemas.openxmlformats.org/spreadsheetml/2006/main" count="1159" uniqueCount="185">
  <si>
    <t>Export Komplet</t>
  </si>
  <si>
    <t/>
  </si>
  <si>
    <t>2.0</t>
  </si>
  <si>
    <t>ZAMOK</t>
  </si>
  <si>
    <t>False</t>
  </si>
  <si>
    <t>{82f8e816-06db-4abd-9012-0cb43843585d}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</si>
  <si>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</si>
  <si>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</si>
  <si>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</si>
  <si>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</si>
  <si>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</si>
  <si>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</si>
  <si>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001202201</t>
  </si>
  <si>
    <t>Stavba:</t>
  </si>
  <si>
    <t>Oprava ciest Nová Baňa</t>
  </si>
  <si>
    <t>JKSO:</t>
  </si>
  <si>
    <t>KS:</t>
  </si>
  <si>
    <t>Miesto:</t>
  </si>
  <si>
    <t xml:space="preserve"> </t>
  </si>
  <si>
    <t>Dátum:</t>
  </si>
  <si>
    <t>30. 3. 2022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</si>
  <si>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</si>
  <si>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</si>
  <si>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</si>
  <si>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</si>
  <si>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</si>
  <si>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</si>
  <si>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</si>
  <si>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</si>
  <si>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</si>
  <si>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</si>
  <si>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</si>
  <si>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</si>
  <si>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</si>
  <si>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</si>
  <si>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</si>
  <si>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</si>
  <si>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</si>
  <si>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</si>
  <si>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</si>
  <si>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</si>
  <si>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</si>
  <si>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</si>
  <si>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</si>
  <si>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</si>
  <si>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</si>
  <si>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</si>
  <si>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</si>
  <si>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</si>
  <si>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</si>
  <si>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</si>
  <si>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</si>
  <si>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</si>
  <si>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</si>
  <si>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</si>
  <si>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</si>
  <si>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</si>
  <si>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</si>
  <si>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</si>
  <si>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</si>
  <si>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</si>
  <si>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</si>
  <si>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</si>
  <si>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</si>
  <si>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</si>
  <si>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</si>
  <si>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</si>
  <si>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</si>
  <si>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</si>
  <si>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</si>
  <si>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</si>
  <si>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</si>
  <si>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</si>
  <si>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</si>
  <si>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</si>
  <si>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Ulica Švantnerová</t>
  </si>
  <si>
    <t>STA</t>
  </si>
  <si>
    <t>1</t>
  </si>
  <si>
    <t>{4a5d5465-be9c-46ac-8ccb-ea8c459b4bb6}</t>
  </si>
  <si>
    <t>002</t>
  </si>
  <si>
    <t>Ulica Nálepková</t>
  </si>
  <si>
    <t>{732d0ec9-f34d-4aaa-b15c-cc228daf453c}</t>
  </si>
  <si>
    <t>003</t>
  </si>
  <si>
    <t>Ul. Kolibská</t>
  </si>
  <si>
    <t>{91863053-e092-4772-85e1-167cf70f6381}</t>
  </si>
  <si>
    <t>KRYCÍ LIST ROZPOČTU</t>
  </si>
  <si>
    <t>Objekt:</t>
  </si>
  <si>
    <t>001 - Ulica Švantnerová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</si>
  <si>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</si>
  <si>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</si>
  <si>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</si>
  <si>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</si>
  <si>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</si>
  <si>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</si>
  <si>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</si>
  <si>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</si>
  <si>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</si>
  <si>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</si>
  <si>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</si>
  <si>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</si>
  <si>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</si>
  <si>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</si>
  <si>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</si>
  <si>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</si>
  <si>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</si>
  <si>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</si>
  <si>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</si>
  <si>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</si>
  <si>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</si>
  <si>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</si>
  <si>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</si>
  <si>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</si>
  <si>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</si>
  <si>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</si>
  <si>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</si>
  <si>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</si>
  <si>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</si>
  <si>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113153310.S</t>
  </si>
  <si>
    <t>Frézovanie asf. podkladu alebo krytu s prek., plochy cez 1000 do 10000 m2, pruh š. do 1 m, hr. 50 mm  0,127 t</t>
  </si>
  <si>
    <t>m2</t>
  </si>
  <si>
    <t>4</t>
  </si>
  <si>
    <t>2</t>
  </si>
  <si>
    <t>5</t>
  </si>
  <si>
    <t>Komunikácie</t>
  </si>
  <si>
    <t>9</t>
  </si>
  <si>
    <t>572714112.S</t>
  </si>
  <si>
    <t>Vyrovnanie povrchu doterajších krytov asfaltovou zmesou pre asfaltový koberec otvorený AKO hr. nad 40 do 60 mm</t>
  </si>
  <si>
    <t>8</t>
  </si>
  <si>
    <t>573111115.S</t>
  </si>
  <si>
    <t>Postrek asfaltový infiltračný s posypom kamenivom z asfaltu cestného v množstve 2,50 kg/m2</t>
  </si>
  <si>
    <t>6</t>
  </si>
  <si>
    <t>577144231.S</t>
  </si>
  <si>
    <t>Asfaltový betón vrstva obrusná AC 11 O v pruhu š. do 3 m z nemodifik. asfaltu tr. II, po zhutnení hr. 50 mm</t>
  </si>
  <si>
    <t>13</t>
  </si>
  <si>
    <t>599141111.S</t>
  </si>
  <si>
    <t>Vyplnenie škár akejkoľvek hrúbky asfaltovou zálievkou</t>
  </si>
  <si>
    <t>m</t>
  </si>
  <si>
    <t>10</t>
  </si>
  <si>
    <t>Rúrové vedenie</t>
  </si>
  <si>
    <t>12</t>
  </si>
  <si>
    <t>899331111.S</t>
  </si>
  <si>
    <t>Výšková úprava uličného vstupu alebo vpuste do 200 mm zvýšením poklopu</t>
  </si>
  <si>
    <t>ks</t>
  </si>
  <si>
    <t>Ostatné konštrukcie a práce-búranie</t>
  </si>
  <si>
    <t>3</t>
  </si>
  <si>
    <t>919731121.S</t>
  </si>
  <si>
    <t>Zarovnanie styčnej plochy pozdĺž vybúranej časti komunikácie asfaltovej hr. do 50 mm</t>
  </si>
  <si>
    <t>14</t>
  </si>
  <si>
    <t>919735111.S</t>
  </si>
  <si>
    <t>Rezanie existujúceho asfaltového krytu alebo podkladu hĺbky do 50 mm</t>
  </si>
  <si>
    <t>16</t>
  </si>
  <si>
    <t>938909311.S</t>
  </si>
  <si>
    <t>Odstránenie blata, prachu alebo hlineného nánosu, z povrchu podkladu alebo krytu bet. alebo asfalt.</t>
  </si>
  <si>
    <t>18</t>
  </si>
  <si>
    <t>979082213.S</t>
  </si>
  <si>
    <t>Vodorovná doprava sutiny so zložením a hrubým urovnaním na vzdialenosť do 1 km</t>
  </si>
  <si>
    <t>t</t>
  </si>
  <si>
    <t>15</t>
  </si>
  <si>
    <t>979087213.S</t>
  </si>
  <si>
    <t>Nakladanie na dopravné prostriedky pre vodorovnú dopravu vybúraných hmôt</t>
  </si>
  <si>
    <t>22</t>
  </si>
  <si>
    <t>99</t>
  </si>
  <si>
    <t>Presun hmôt HSV</t>
  </si>
  <si>
    <t>998225111.S</t>
  </si>
  <si>
    <t>Presun hmôt pre pozemnú komunikáciu a letisko s krytom asfaltovým akejkoľvek dĺžky objektu</t>
  </si>
  <si>
    <t>24</t>
  </si>
  <si>
    <t>11</t>
  </si>
  <si>
    <t>998225194.S</t>
  </si>
  <si>
    <t>Príplatok za zväčšený presun pre pozemnú komunikáciu a letisko s krytom asfaltovým nad vymedzenú najväčšiu dopravnú vzdialenosť do 5000 m</t>
  </si>
  <si>
    <t>26</t>
  </si>
  <si>
    <t>VRN</t>
  </si>
  <si>
    <t>Investičné náklady neobsiahnuté v cenách</t>
  </si>
  <si>
    <t>000600024.S</t>
  </si>
  <si>
    <t>Zariadenie staveniska - prevádzkové dopravné značenie po stavenisku - zabezpečia TS mesta Nová Baňa</t>
  </si>
  <si>
    <t>eur</t>
  </si>
  <si>
    <t>28</t>
  </si>
  <si>
    <t>002 - Ulica Nálepková</t>
  </si>
  <si>
    <t>113153110.S</t>
  </si>
  <si>
    <t>Frézovanie asf. podkladu alebo krytu s prek., plochy cez 500 do 1000 m2, pruh š. do 1 m, hr. 50 mm  0,127 t</t>
  </si>
  <si>
    <t>7</t>
  </si>
  <si>
    <t>003 - Ul. Kolibská</t>
  </si>
  <si>
    <t>113152430.S</t>
  </si>
  <si>
    <t>Frézovanie asf. podkladu alebo krytu bez prek., plochy cez 500 do 1000 m2, pruh š. cez 1 m do 2 m, hr. 50 mm  0,127 t</t>
  </si>
  <si>
    <t>Vyplnenie škár medzi cestnými panelmi akejkoľvek hrúbky asfaltovou zálievkou</t>
  </si>
  <si>
    <t>Zariadenie staveniska - prevádzkové dopravné značenie po stavenisku zabezpečia TS mesta Nová Baňa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</si>
</sst>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19" fillId="3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19" fillId="3" borderId="18" xfId="0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19" xfId="0" applyFont="1" applyBorder="1" applyAlignment="1" applyProtection="1">
      <alignment horizontal="left" vertical="center"/>
    </xf>
    <xf numFmtId="0" fontId="20" fillId="0" borderId="20" xfId="0" applyFont="1" applyBorder="1" applyAlignment="1" applyProtection="1">
      <alignment horizontal="center"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4" fontId="12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164" fontId="13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left" vertical="center"/>
    </xf>
    <xf numFmtId="0" fontId="19" fillId="3" borderId="7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right" vertical="center"/>
    </xf>
    <xf numFmtId="0" fontId="19" fillId="3" borderId="8" xfId="0" applyFont="1" applyFill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>
      <selection activeCell="BE61" sqref="BE6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S4" s="14" t="s">
        <v>10</v>
      </c>
    </row>
    <row r="5" spans="1:74" s="1" customFormat="1" ht="12" customHeight="1">
      <c r="B5" s="18"/>
      <c r="C5" s="19"/>
      <c r="D5" s="22" t="s">
        <v>11</v>
      </c>
      <c r="E5" s="19"/>
      <c r="F5" s="19"/>
      <c r="G5" s="19"/>
      <c r="H5" s="19"/>
      <c r="I5" s="19"/>
      <c r="J5" s="19"/>
      <c r="K5" s="205" t="s">
        <v>12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19"/>
      <c r="AQ5" s="19"/>
      <c r="AR5" s="17"/>
      <c r="BS5" s="14" t="s">
        <v>6</v>
      </c>
    </row>
    <row r="6" spans="1:74" s="1" customFormat="1" ht="36.950000000000003" customHeight="1">
      <c r="B6" s="18"/>
      <c r="C6" s="19"/>
      <c r="D6" s="24" t="s">
        <v>13</v>
      </c>
      <c r="E6" s="19"/>
      <c r="F6" s="19"/>
      <c r="G6" s="19"/>
      <c r="H6" s="19"/>
      <c r="I6" s="19"/>
      <c r="J6" s="19"/>
      <c r="K6" s="207" t="s">
        <v>14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19"/>
      <c r="AQ6" s="19"/>
      <c r="AR6" s="17"/>
      <c r="BS6" s="14" t="s">
        <v>6</v>
      </c>
    </row>
    <row r="7" spans="1:74" s="1" customFormat="1" ht="12" customHeight="1">
      <c r="B7" s="18"/>
      <c r="C7" s="19"/>
      <c r="D7" s="25" t="s">
        <v>15</v>
      </c>
      <c r="E7" s="19"/>
      <c r="F7" s="19"/>
      <c r="G7" s="19"/>
      <c r="H7" s="19"/>
      <c r="I7" s="19"/>
      <c r="J7" s="19"/>
      <c r="K7" s="23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16</v>
      </c>
      <c r="AL7" s="19"/>
      <c r="AM7" s="19"/>
      <c r="AN7" s="23" t="s">
        <v>1</v>
      </c>
      <c r="AO7" s="19"/>
      <c r="AP7" s="19"/>
      <c r="AQ7" s="19"/>
      <c r="AR7" s="17"/>
      <c r="BS7" s="14" t="s">
        <v>6</v>
      </c>
    </row>
    <row r="8" spans="1:74" s="1" customFormat="1" ht="12" customHeight="1">
      <c r="B8" s="18"/>
      <c r="C8" s="19"/>
      <c r="D8" s="25" t="s">
        <v>17</v>
      </c>
      <c r="E8" s="19"/>
      <c r="F8" s="19"/>
      <c r="G8" s="19"/>
      <c r="H8" s="19"/>
      <c r="I8" s="19"/>
      <c r="J8" s="19"/>
      <c r="K8" s="23" t="s">
        <v>18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19</v>
      </c>
      <c r="AL8" s="19"/>
      <c r="AM8" s="19"/>
      <c r="AN8" s="23" t="s">
        <v>20</v>
      </c>
      <c r="AO8" s="19"/>
      <c r="AP8" s="19"/>
      <c r="AQ8" s="19"/>
      <c r="AR8" s="17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S9" s="14" t="s">
        <v>6</v>
      </c>
    </row>
    <row r="10" spans="1:74" s="1" customFormat="1" ht="12" customHeight="1">
      <c r="B10" s="18"/>
      <c r="C10" s="19"/>
      <c r="D10" s="25" t="s">
        <v>21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22</v>
      </c>
      <c r="AL10" s="19"/>
      <c r="AM10" s="19"/>
      <c r="AN10" s="23" t="s">
        <v>1</v>
      </c>
      <c r="AO10" s="19"/>
      <c r="AP10" s="19"/>
      <c r="AQ10" s="19"/>
      <c r="AR10" s="17"/>
      <c r="BS10" s="14" t="s">
        <v>6</v>
      </c>
    </row>
    <row r="11" spans="1:74" s="1" customFormat="1" ht="18.399999999999999" customHeight="1">
      <c r="B11" s="18"/>
      <c r="C11" s="19"/>
      <c r="D11" s="19"/>
      <c r="E11" s="23" t="s">
        <v>18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23</v>
      </c>
      <c r="AL11" s="19"/>
      <c r="AM11" s="19"/>
      <c r="AN11" s="23" t="s">
        <v>1</v>
      </c>
      <c r="AO11" s="19"/>
      <c r="AP11" s="19"/>
      <c r="AQ11" s="19"/>
      <c r="AR11" s="17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S12" s="14" t="s">
        <v>6</v>
      </c>
    </row>
    <row r="13" spans="1:74" s="1" customFormat="1" ht="12" customHeight="1">
      <c r="B13" s="18"/>
      <c r="C13" s="19"/>
      <c r="D13" s="25" t="s">
        <v>24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22</v>
      </c>
      <c r="AL13" s="19"/>
      <c r="AM13" s="19"/>
      <c r="AN13" s="23" t="s">
        <v>1</v>
      </c>
      <c r="AO13" s="19"/>
      <c r="AP13" s="19"/>
      <c r="AQ13" s="19"/>
      <c r="AR13" s="17"/>
      <c r="BS13" s="14" t="s">
        <v>6</v>
      </c>
    </row>
    <row r="14" spans="1:74" ht="12.75">
      <c r="B14" s="18"/>
      <c r="C14" s="19"/>
      <c r="D14" s="19"/>
      <c r="E14" s="23" t="s">
        <v>18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 t="s">
        <v>23</v>
      </c>
      <c r="AL14" s="19"/>
      <c r="AM14" s="19"/>
      <c r="AN14" s="23" t="s">
        <v>1</v>
      </c>
      <c r="AO14" s="19"/>
      <c r="AP14" s="19"/>
      <c r="AQ14" s="19"/>
      <c r="AR14" s="17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S15" s="14" t="s">
        <v>4</v>
      </c>
    </row>
    <row r="16" spans="1:74" s="1" customFormat="1" ht="12" customHeight="1">
      <c r="B16" s="18"/>
      <c r="C16" s="19"/>
      <c r="D16" s="25" t="s">
        <v>25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22</v>
      </c>
      <c r="AL16" s="19"/>
      <c r="AM16" s="19"/>
      <c r="AN16" s="23" t="s">
        <v>1</v>
      </c>
      <c r="AO16" s="19"/>
      <c r="AP16" s="19"/>
      <c r="AQ16" s="19"/>
      <c r="AR16" s="17"/>
      <c r="BS16" s="14" t="s">
        <v>4</v>
      </c>
    </row>
    <row r="17" spans="1:71" s="1" customFormat="1" ht="18.399999999999999" customHeight="1">
      <c r="B17" s="18"/>
      <c r="C17" s="19"/>
      <c r="D17" s="19"/>
      <c r="E17" s="23" t="s">
        <v>18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23</v>
      </c>
      <c r="AL17" s="19"/>
      <c r="AM17" s="19"/>
      <c r="AN17" s="23" t="s">
        <v>1</v>
      </c>
      <c r="AO17" s="19"/>
      <c r="AP17" s="19"/>
      <c r="AQ17" s="19"/>
      <c r="AR17" s="17"/>
      <c r="BS17" s="14" t="s">
        <v>26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S18" s="14" t="s">
        <v>6</v>
      </c>
    </row>
    <row r="19" spans="1:71" s="1" customFormat="1" ht="12" customHeight="1">
      <c r="B19" s="18"/>
      <c r="C19" s="19"/>
      <c r="D19" s="25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22</v>
      </c>
      <c r="AL19" s="19"/>
      <c r="AM19" s="19"/>
      <c r="AN19" s="23" t="s">
        <v>1</v>
      </c>
      <c r="AO19" s="19"/>
      <c r="AP19" s="19"/>
      <c r="AQ19" s="19"/>
      <c r="AR19" s="17"/>
      <c r="BS19" s="14" t="s">
        <v>6</v>
      </c>
    </row>
    <row r="20" spans="1:71" s="1" customFormat="1" ht="18.399999999999999" customHeight="1">
      <c r="B20" s="18"/>
      <c r="C20" s="19"/>
      <c r="D20" s="19"/>
      <c r="E20" s="23" t="s">
        <v>18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23</v>
      </c>
      <c r="AL20" s="19"/>
      <c r="AM20" s="19"/>
      <c r="AN20" s="23" t="s">
        <v>1</v>
      </c>
      <c r="AO20" s="19"/>
      <c r="AP20" s="19"/>
      <c r="AQ20" s="19"/>
      <c r="AR20" s="17"/>
      <c r="BS20" s="14" t="s">
        <v>26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</row>
    <row r="22" spans="1:71" s="1" customFormat="1" ht="12" customHeight="1">
      <c r="B22" s="18"/>
      <c r="C22" s="19"/>
      <c r="D22" s="25" t="s">
        <v>28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</row>
    <row r="23" spans="1:71" s="1" customFormat="1" ht="16.5" customHeight="1">
      <c r="B23" s="18"/>
      <c r="C23" s="19"/>
      <c r="D23" s="19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19"/>
      <c r="AP23" s="19"/>
      <c r="AQ23" s="19"/>
      <c r="AR23" s="17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</row>
    <row r="25" spans="1:71" s="1" customFormat="1" ht="6.95" customHeight="1">
      <c r="B25" s="18"/>
      <c r="C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9"/>
      <c r="AQ25" s="19"/>
      <c r="AR25" s="17"/>
    </row>
    <row r="26" spans="1:71" s="2" customFormat="1" ht="25.9" customHeight="1">
      <c r="A26" s="28"/>
      <c r="B26" s="29"/>
      <c r="C26" s="30"/>
      <c r="D26" s="31" t="s">
        <v>29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9">
        <f>ROUND(AG94,2)</f>
        <v>0</v>
      </c>
      <c r="AL26" s="210"/>
      <c r="AM26" s="210"/>
      <c r="AN26" s="210"/>
      <c r="AO26" s="210"/>
      <c r="AP26" s="30"/>
      <c r="AQ26" s="30"/>
      <c r="AR26" s="33"/>
      <c r="BE26" s="28"/>
    </row>
    <row r="27" spans="1:71" s="2" customFormat="1" ht="6.9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8"/>
    </row>
    <row r="28" spans="1:71" s="2" customFormat="1" ht="12.75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11" t="s">
        <v>30</v>
      </c>
      <c r="M28" s="211"/>
      <c r="N28" s="211"/>
      <c r="O28" s="211"/>
      <c r="P28" s="211"/>
      <c r="Q28" s="30"/>
      <c r="R28" s="30"/>
      <c r="S28" s="30"/>
      <c r="T28" s="30"/>
      <c r="U28" s="30"/>
      <c r="V28" s="30"/>
      <c r="W28" s="211" t="s">
        <v>31</v>
      </c>
      <c r="X28" s="211"/>
      <c r="Y28" s="211"/>
      <c r="Z28" s="211"/>
      <c r="AA28" s="211"/>
      <c r="AB28" s="211"/>
      <c r="AC28" s="211"/>
      <c r="AD28" s="211"/>
      <c r="AE28" s="211"/>
      <c r="AF28" s="30"/>
      <c r="AG28" s="30"/>
      <c r="AH28" s="30"/>
      <c r="AI28" s="30"/>
      <c r="AJ28" s="30"/>
      <c r="AK28" s="211" t="s">
        <v>32</v>
      </c>
      <c r="AL28" s="211"/>
      <c r="AM28" s="211"/>
      <c r="AN28" s="211"/>
      <c r="AO28" s="211"/>
      <c r="AP28" s="30"/>
      <c r="AQ28" s="30"/>
      <c r="AR28" s="33"/>
      <c r="BE28" s="28"/>
    </row>
    <row r="29" spans="1:71" s="3" customFormat="1" ht="14.45" customHeight="1">
      <c r="B29" s="34"/>
      <c r="C29" s="35"/>
      <c r="D29" s="25" t="s">
        <v>33</v>
      </c>
      <c r="E29" s="35"/>
      <c r="F29" s="36" t="s">
        <v>34</v>
      </c>
      <c r="G29" s="35"/>
      <c r="H29" s="35"/>
      <c r="I29" s="35"/>
      <c r="J29" s="35"/>
      <c r="K29" s="35"/>
      <c r="L29" s="214">
        <v>0.2</v>
      </c>
      <c r="M29" s="213"/>
      <c r="N29" s="213"/>
      <c r="O29" s="213"/>
      <c r="P29" s="213"/>
      <c r="Q29" s="37"/>
      <c r="R29" s="37"/>
      <c r="S29" s="37"/>
      <c r="T29" s="37"/>
      <c r="U29" s="37"/>
      <c r="V29" s="37"/>
      <c r="W29" s="212">
        <f>ROUND(AZ94, 2)</f>
        <v>0</v>
      </c>
      <c r="X29" s="213"/>
      <c r="Y29" s="213"/>
      <c r="Z29" s="213"/>
      <c r="AA29" s="213"/>
      <c r="AB29" s="213"/>
      <c r="AC29" s="213"/>
      <c r="AD29" s="213"/>
      <c r="AE29" s="213"/>
      <c r="AF29" s="37"/>
      <c r="AG29" s="37"/>
      <c r="AH29" s="37"/>
      <c r="AI29" s="37"/>
      <c r="AJ29" s="37"/>
      <c r="AK29" s="212">
        <f>ROUND(AV94, 2)</f>
        <v>0</v>
      </c>
      <c r="AL29" s="213"/>
      <c r="AM29" s="213"/>
      <c r="AN29" s="213"/>
      <c r="AO29" s="213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39"/>
    </row>
    <row r="30" spans="1:71" s="3" customFormat="1" ht="14.45" customHeight="1">
      <c r="B30" s="34"/>
      <c r="C30" s="35"/>
      <c r="D30" s="35"/>
      <c r="E30" s="35"/>
      <c r="F30" s="36" t="s">
        <v>35</v>
      </c>
      <c r="G30" s="35"/>
      <c r="H30" s="35"/>
      <c r="I30" s="35"/>
      <c r="J30" s="35"/>
      <c r="K30" s="35"/>
      <c r="L30" s="217">
        <v>0.2</v>
      </c>
      <c r="M30" s="216"/>
      <c r="N30" s="216"/>
      <c r="O30" s="216"/>
      <c r="P30" s="216"/>
      <c r="Q30" s="35"/>
      <c r="R30" s="35"/>
      <c r="S30" s="35"/>
      <c r="T30" s="35"/>
      <c r="U30" s="35"/>
      <c r="V30" s="35"/>
      <c r="W30" s="215">
        <f>ROUND(BA94, 2)</f>
        <v>0</v>
      </c>
      <c r="X30" s="216"/>
      <c r="Y30" s="216"/>
      <c r="Z30" s="216"/>
      <c r="AA30" s="216"/>
      <c r="AB30" s="216"/>
      <c r="AC30" s="216"/>
      <c r="AD30" s="216"/>
      <c r="AE30" s="216"/>
      <c r="AF30" s="35"/>
      <c r="AG30" s="35"/>
      <c r="AH30" s="35"/>
      <c r="AI30" s="35"/>
      <c r="AJ30" s="35"/>
      <c r="AK30" s="215">
        <f>ROUND(AW94, 2)</f>
        <v>0</v>
      </c>
      <c r="AL30" s="216"/>
      <c r="AM30" s="216"/>
      <c r="AN30" s="216"/>
      <c r="AO30" s="216"/>
      <c r="AP30" s="35"/>
      <c r="AQ30" s="35"/>
      <c r="AR30" s="40"/>
    </row>
    <row r="31" spans="1:71" s="3" customFormat="1" ht="14.45" hidden="1" customHeight="1">
      <c r="B31" s="34"/>
      <c r="C31" s="35"/>
      <c r="D31" s="35"/>
      <c r="E31" s="35"/>
      <c r="F31" s="25" t="s">
        <v>36</v>
      </c>
      <c r="G31" s="35"/>
      <c r="H31" s="35"/>
      <c r="I31" s="35"/>
      <c r="J31" s="35"/>
      <c r="K31" s="35"/>
      <c r="L31" s="217">
        <v>0.2</v>
      </c>
      <c r="M31" s="216"/>
      <c r="N31" s="216"/>
      <c r="O31" s="216"/>
      <c r="P31" s="216"/>
      <c r="Q31" s="35"/>
      <c r="R31" s="35"/>
      <c r="S31" s="35"/>
      <c r="T31" s="35"/>
      <c r="U31" s="35"/>
      <c r="V31" s="35"/>
      <c r="W31" s="215">
        <f>ROUND(BB94, 2)</f>
        <v>0</v>
      </c>
      <c r="X31" s="216"/>
      <c r="Y31" s="216"/>
      <c r="Z31" s="216"/>
      <c r="AA31" s="216"/>
      <c r="AB31" s="216"/>
      <c r="AC31" s="216"/>
      <c r="AD31" s="216"/>
      <c r="AE31" s="216"/>
      <c r="AF31" s="35"/>
      <c r="AG31" s="35"/>
      <c r="AH31" s="35"/>
      <c r="AI31" s="35"/>
      <c r="AJ31" s="35"/>
      <c r="AK31" s="215">
        <v>0</v>
      </c>
      <c r="AL31" s="216"/>
      <c r="AM31" s="216"/>
      <c r="AN31" s="216"/>
      <c r="AO31" s="216"/>
      <c r="AP31" s="35"/>
      <c r="AQ31" s="35"/>
      <c r="AR31" s="40"/>
    </row>
    <row r="32" spans="1:71" s="3" customFormat="1" ht="14.45" hidden="1" customHeight="1">
      <c r="B32" s="34"/>
      <c r="C32" s="35"/>
      <c r="D32" s="35"/>
      <c r="E32" s="35"/>
      <c r="F32" s="25" t="s">
        <v>37</v>
      </c>
      <c r="G32" s="35"/>
      <c r="H32" s="35"/>
      <c r="I32" s="35"/>
      <c r="J32" s="35"/>
      <c r="K32" s="35"/>
      <c r="L32" s="217">
        <v>0.2</v>
      </c>
      <c r="M32" s="216"/>
      <c r="N32" s="216"/>
      <c r="O32" s="216"/>
      <c r="P32" s="216"/>
      <c r="Q32" s="35"/>
      <c r="R32" s="35"/>
      <c r="S32" s="35"/>
      <c r="T32" s="35"/>
      <c r="U32" s="35"/>
      <c r="V32" s="35"/>
      <c r="W32" s="215">
        <f>ROUND(BC94, 2)</f>
        <v>0</v>
      </c>
      <c r="X32" s="216"/>
      <c r="Y32" s="216"/>
      <c r="Z32" s="216"/>
      <c r="AA32" s="216"/>
      <c r="AB32" s="216"/>
      <c r="AC32" s="216"/>
      <c r="AD32" s="216"/>
      <c r="AE32" s="216"/>
      <c r="AF32" s="35"/>
      <c r="AG32" s="35"/>
      <c r="AH32" s="35"/>
      <c r="AI32" s="35"/>
      <c r="AJ32" s="35"/>
      <c r="AK32" s="215">
        <v>0</v>
      </c>
      <c r="AL32" s="216"/>
      <c r="AM32" s="216"/>
      <c r="AN32" s="216"/>
      <c r="AO32" s="216"/>
      <c r="AP32" s="35"/>
      <c r="AQ32" s="35"/>
      <c r="AR32" s="40"/>
    </row>
    <row r="33" spans="1:57" s="3" customFormat="1" ht="14.45" hidden="1" customHeight="1">
      <c r="B33" s="34"/>
      <c r="C33" s="35"/>
      <c r="D33" s="35"/>
      <c r="E33" s="35"/>
      <c r="F33" s="36" t="s">
        <v>38</v>
      </c>
      <c r="G33" s="35"/>
      <c r="H33" s="35"/>
      <c r="I33" s="35"/>
      <c r="J33" s="35"/>
      <c r="K33" s="35"/>
      <c r="L33" s="214">
        <v>0</v>
      </c>
      <c r="M33" s="213"/>
      <c r="N33" s="213"/>
      <c r="O33" s="213"/>
      <c r="P33" s="213"/>
      <c r="Q33" s="37"/>
      <c r="R33" s="37"/>
      <c r="S33" s="37"/>
      <c r="T33" s="37"/>
      <c r="U33" s="37"/>
      <c r="V33" s="37"/>
      <c r="W33" s="212">
        <f>ROUND(BD94, 2)</f>
        <v>0</v>
      </c>
      <c r="X33" s="213"/>
      <c r="Y33" s="213"/>
      <c r="Z33" s="213"/>
      <c r="AA33" s="213"/>
      <c r="AB33" s="213"/>
      <c r="AC33" s="213"/>
      <c r="AD33" s="213"/>
      <c r="AE33" s="213"/>
      <c r="AF33" s="37"/>
      <c r="AG33" s="37"/>
      <c r="AH33" s="37"/>
      <c r="AI33" s="37"/>
      <c r="AJ33" s="37"/>
      <c r="AK33" s="212">
        <v>0</v>
      </c>
      <c r="AL33" s="213"/>
      <c r="AM33" s="213"/>
      <c r="AN33" s="213"/>
      <c r="AO33" s="213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39"/>
    </row>
    <row r="34" spans="1:57" s="2" customFormat="1" ht="6.9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8"/>
    </row>
    <row r="35" spans="1:57" s="2" customFormat="1" ht="25.9" customHeight="1">
      <c r="A35" s="28"/>
      <c r="B35" s="29"/>
      <c r="C35" s="41"/>
      <c r="D35" s="42" t="s">
        <v>39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40</v>
      </c>
      <c r="U35" s="43"/>
      <c r="V35" s="43"/>
      <c r="W35" s="43"/>
      <c r="X35" s="240" t="s">
        <v>41</v>
      </c>
      <c r="Y35" s="241"/>
      <c r="Z35" s="241"/>
      <c r="AA35" s="241"/>
      <c r="AB35" s="241"/>
      <c r="AC35" s="43"/>
      <c r="AD35" s="43"/>
      <c r="AE35" s="43"/>
      <c r="AF35" s="43"/>
      <c r="AG35" s="43"/>
      <c r="AH35" s="43"/>
      <c r="AI35" s="43"/>
      <c r="AJ35" s="43"/>
      <c r="AK35" s="242">
        <f>SUM(AK26:AK33)</f>
        <v>0</v>
      </c>
      <c r="AL35" s="241"/>
      <c r="AM35" s="241"/>
      <c r="AN35" s="241"/>
      <c r="AO35" s="243"/>
      <c r="AP35" s="41"/>
      <c r="AQ35" s="41"/>
      <c r="AR35" s="33"/>
      <c r="BE35" s="28"/>
    </row>
    <row r="36" spans="1:57" s="2" customFormat="1" ht="6.95" customHeight="1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  <c r="BE36" s="28"/>
    </row>
    <row r="37" spans="1:57" s="2" customFormat="1" ht="14.45" customHeight="1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3"/>
      <c r="BE37" s="28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5"/>
      <c r="C49" s="46"/>
      <c r="D49" s="47" t="s">
        <v>42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43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28"/>
      <c r="B60" s="29"/>
      <c r="C60" s="30"/>
      <c r="D60" s="50" t="s">
        <v>44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50" t="s">
        <v>45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50" t="s">
        <v>44</v>
      </c>
      <c r="AI60" s="32"/>
      <c r="AJ60" s="32"/>
      <c r="AK60" s="32"/>
      <c r="AL60" s="32"/>
      <c r="AM60" s="50" t="s">
        <v>45</v>
      </c>
      <c r="AN60" s="32"/>
      <c r="AO60" s="32"/>
      <c r="AP60" s="30"/>
      <c r="AQ60" s="30"/>
      <c r="AR60" s="33"/>
      <c r="BE60" s="28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28"/>
      <c r="B64" s="29"/>
      <c r="C64" s="30"/>
      <c r="D64" s="47" t="s">
        <v>46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47</v>
      </c>
      <c r="AI64" s="51"/>
      <c r="AJ64" s="51"/>
      <c r="AK64" s="51"/>
      <c r="AL64" s="51"/>
      <c r="AM64" s="51"/>
      <c r="AN64" s="51"/>
      <c r="AO64" s="51"/>
      <c r="AP64" s="30"/>
      <c r="AQ64" s="30"/>
      <c r="AR64" s="33"/>
      <c r="BE64" s="28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28"/>
      <c r="B75" s="29"/>
      <c r="C75" s="30"/>
      <c r="D75" s="50" t="s">
        <v>44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50" t="s">
        <v>45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50" t="s">
        <v>44</v>
      </c>
      <c r="AI75" s="32"/>
      <c r="AJ75" s="32"/>
      <c r="AK75" s="32"/>
      <c r="AL75" s="32"/>
      <c r="AM75" s="50" t="s">
        <v>45</v>
      </c>
      <c r="AN75" s="32"/>
      <c r="AO75" s="32"/>
      <c r="AP75" s="30"/>
      <c r="AQ75" s="30"/>
      <c r="AR75" s="33"/>
      <c r="BE75" s="28"/>
    </row>
    <row r="76" spans="1:57" s="2" customFormat="1">
      <c r="A76" s="28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3"/>
      <c r="BE76" s="28"/>
    </row>
    <row r="77" spans="1:57" s="2" customFormat="1" ht="6.95" customHeight="1">
      <c r="A77" s="28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3"/>
      <c r="BE77" s="28"/>
    </row>
    <row r="81" spans="1:91" s="2" customFormat="1" ht="6.95" customHeight="1">
      <c r="A81" s="28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3"/>
      <c r="BE81" s="28"/>
    </row>
    <row r="82" spans="1:91" s="2" customFormat="1" ht="24.95" customHeight="1">
      <c r="A82" s="28"/>
      <c r="B82" s="29"/>
      <c r="C82" s="20" t="s">
        <v>48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3"/>
      <c r="BE82" s="28"/>
    </row>
    <row r="83" spans="1:91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3"/>
      <c r="BE83" s="28"/>
    </row>
    <row r="84" spans="1:91" s="4" customFormat="1" ht="12" customHeight="1">
      <c r="B84" s="56"/>
      <c r="C84" s="25" t="s">
        <v>11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001202201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1" s="5" customFormat="1" ht="36.950000000000003" customHeight="1">
      <c r="B85" s="59"/>
      <c r="C85" s="60" t="s">
        <v>13</v>
      </c>
      <c r="D85" s="61"/>
      <c r="E85" s="61"/>
      <c r="F85" s="61"/>
      <c r="G85" s="61"/>
      <c r="H85" s="61"/>
      <c r="I85" s="61"/>
      <c r="J85" s="61"/>
      <c r="K85" s="61"/>
      <c r="L85" s="229" t="str">
        <f>K6</f>
        <v>Oprava ciest Nová Baňa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61"/>
      <c r="AQ85" s="61"/>
      <c r="AR85" s="62"/>
    </row>
    <row r="86" spans="1:91" s="2" customFormat="1" ht="6.95" customHeight="1">
      <c r="A86" s="28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3"/>
      <c r="BE86" s="28"/>
    </row>
    <row r="87" spans="1:91" s="2" customFormat="1" ht="12" customHeight="1">
      <c r="A87" s="28"/>
      <c r="B87" s="29"/>
      <c r="C87" s="25" t="s">
        <v>17</v>
      </c>
      <c r="D87" s="30"/>
      <c r="E87" s="30"/>
      <c r="F87" s="30"/>
      <c r="G87" s="30"/>
      <c r="H87" s="30"/>
      <c r="I87" s="30"/>
      <c r="J87" s="30"/>
      <c r="K87" s="30"/>
      <c r="L87" s="63" t="str">
        <f>IF(K8="","",K8)</f>
        <v xml:space="preserve">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19</v>
      </c>
      <c r="AJ87" s="30"/>
      <c r="AK87" s="30"/>
      <c r="AL87" s="30"/>
      <c r="AM87" s="231" t="str">
        <f>IF(AN8= "","",AN8)</f>
        <v>30. 3. 2022</v>
      </c>
      <c r="AN87" s="231"/>
      <c r="AO87" s="30"/>
      <c r="AP87" s="30"/>
      <c r="AQ87" s="30"/>
      <c r="AR87" s="33"/>
      <c r="BE87" s="28"/>
    </row>
    <row r="88" spans="1:91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3"/>
      <c r="BE88" s="28"/>
    </row>
    <row r="89" spans="1:91" s="2" customFormat="1" ht="15.2" customHeight="1">
      <c r="A89" s="28"/>
      <c r="B89" s="29"/>
      <c r="C89" s="25" t="s">
        <v>21</v>
      </c>
      <c r="D89" s="30"/>
      <c r="E89" s="30"/>
      <c r="F89" s="30"/>
      <c r="G89" s="30"/>
      <c r="H89" s="30"/>
      <c r="I89" s="30"/>
      <c r="J89" s="30"/>
      <c r="K89" s="30"/>
      <c r="L89" s="57" t="str">
        <f>IF(E11= "","",E11)</f>
        <v xml:space="preserve">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25</v>
      </c>
      <c r="AJ89" s="30"/>
      <c r="AK89" s="30"/>
      <c r="AL89" s="30"/>
      <c r="AM89" s="232" t="str">
        <f>IF(E17="","",E17)</f>
        <v xml:space="preserve"> </v>
      </c>
      <c r="AN89" s="233"/>
      <c r="AO89" s="233"/>
      <c r="AP89" s="233"/>
      <c r="AQ89" s="30"/>
      <c r="AR89" s="33"/>
      <c r="AS89" s="234" t="s">
        <v>49</v>
      </c>
      <c r="AT89" s="235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28"/>
    </row>
    <row r="90" spans="1:91" s="2" customFormat="1" ht="15.2" customHeight="1">
      <c r="A90" s="28"/>
      <c r="B90" s="29"/>
      <c r="C90" s="25" t="s">
        <v>24</v>
      </c>
      <c r="D90" s="30"/>
      <c r="E90" s="30"/>
      <c r="F90" s="30"/>
      <c r="G90" s="30"/>
      <c r="H90" s="30"/>
      <c r="I90" s="30"/>
      <c r="J90" s="30"/>
      <c r="K90" s="30"/>
      <c r="L90" s="57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27</v>
      </c>
      <c r="AJ90" s="30"/>
      <c r="AK90" s="30"/>
      <c r="AL90" s="30"/>
      <c r="AM90" s="232" t="str">
        <f>IF(E20="","",E20)</f>
        <v xml:space="preserve"> </v>
      </c>
      <c r="AN90" s="233"/>
      <c r="AO90" s="233"/>
      <c r="AP90" s="233"/>
      <c r="AQ90" s="30"/>
      <c r="AR90" s="33"/>
      <c r="AS90" s="236"/>
      <c r="AT90" s="237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28"/>
    </row>
    <row r="91" spans="1:91" s="2" customFormat="1" ht="10.9" customHeight="1">
      <c r="A91" s="28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3"/>
      <c r="AS91" s="238"/>
      <c r="AT91" s="239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28"/>
    </row>
    <row r="92" spans="1:91" s="2" customFormat="1" ht="29.25" customHeight="1">
      <c r="A92" s="28"/>
      <c r="B92" s="29"/>
      <c r="C92" s="221" t="s">
        <v>50</v>
      </c>
      <c r="D92" s="222"/>
      <c r="E92" s="222"/>
      <c r="F92" s="222"/>
      <c r="G92" s="222"/>
      <c r="H92" s="71"/>
      <c r="I92" s="223" t="s">
        <v>51</v>
      </c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4" t="s">
        <v>52</v>
      </c>
      <c r="AH92" s="222"/>
      <c r="AI92" s="222"/>
      <c r="AJ92" s="222"/>
      <c r="AK92" s="222"/>
      <c r="AL92" s="222"/>
      <c r="AM92" s="222"/>
      <c r="AN92" s="223" t="s">
        <v>53</v>
      </c>
      <c r="AO92" s="222"/>
      <c r="AP92" s="225"/>
      <c r="AQ92" s="72" t="s">
        <v>54</v>
      </c>
      <c r="AR92" s="33"/>
      <c r="AS92" s="73" t="s">
        <v>55</v>
      </c>
      <c r="AT92" s="74" t="s">
        <v>56</v>
      </c>
      <c r="AU92" s="74" t="s">
        <v>57</v>
      </c>
      <c r="AV92" s="74" t="s">
        <v>58</v>
      </c>
      <c r="AW92" s="74" t="s">
        <v>59</v>
      </c>
      <c r="AX92" s="74" t="s">
        <v>60</v>
      </c>
      <c r="AY92" s="74" t="s">
        <v>61</v>
      </c>
      <c r="AZ92" s="74" t="s">
        <v>62</v>
      </c>
      <c r="BA92" s="74" t="s">
        <v>63</v>
      </c>
      <c r="BB92" s="74" t="s">
        <v>64</v>
      </c>
      <c r="BC92" s="74" t="s">
        <v>65</v>
      </c>
      <c r="BD92" s="75" t="s">
        <v>66</v>
      </c>
      <c r="BE92" s="28"/>
    </row>
    <row r="93" spans="1:91" s="2" customFormat="1" ht="10.9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3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28"/>
    </row>
    <row r="94" spans="1:91" s="6" customFormat="1" ht="32.450000000000003" customHeight="1">
      <c r="B94" s="79"/>
      <c r="C94" s="80" t="s">
        <v>67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26">
        <f>ROUND(SUM(AG95:AG97),2)</f>
        <v>0</v>
      </c>
      <c r="AH94" s="226"/>
      <c r="AI94" s="226"/>
      <c r="AJ94" s="226"/>
      <c r="AK94" s="226"/>
      <c r="AL94" s="226"/>
      <c r="AM94" s="226"/>
      <c r="AN94" s="227">
        <f>SUM(AG94,AT94)</f>
        <v>0</v>
      </c>
      <c r="AO94" s="227"/>
      <c r="AP94" s="227"/>
      <c r="AQ94" s="83" t="s">
        <v>1</v>
      </c>
      <c r="AR94" s="84"/>
      <c r="AS94" s="85">
        <f>ROUND(SUM(AS95:AS97),2)</f>
        <v>0</v>
      </c>
      <c r="AT94" s="86">
        <f>ROUND(SUM(AV94:AW94),2)</f>
        <v>0</v>
      </c>
      <c r="AU94" s="87">
        <f>ROUND(SUM(AU95:AU97),5)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ROUND(SUM(AZ95:AZ97),2)</f>
        <v>0</v>
      </c>
      <c r="BA94" s="86">
        <f>ROUND(SUM(BA95:BA97),2)</f>
        <v>0</v>
      </c>
      <c r="BB94" s="86">
        <f>ROUND(SUM(BB95:BB97),2)</f>
        <v>0</v>
      </c>
      <c r="BC94" s="86">
        <f>ROUND(SUM(BC95:BC97),2)</f>
        <v>0</v>
      </c>
      <c r="BD94" s="88">
        <f>ROUND(SUM(BD95:BD97),2)</f>
        <v>0</v>
      </c>
      <c r="BS94" s="89" t="s">
        <v>68</v>
      </c>
      <c r="BT94" s="89" t="s">
        <v>69</v>
      </c>
      <c r="BU94" s="90" t="s">
        <v>70</v>
      </c>
      <c r="BV94" s="89" t="s">
        <v>71</v>
      </c>
      <c r="BW94" s="89" t="s">
        <v>5</v>
      </c>
      <c r="BX94" s="89" t="s">
        <v>72</v>
      </c>
      <c r="CL94" s="89" t="s">
        <v>1</v>
      </c>
    </row>
    <row r="95" spans="1:91" s="7" customFormat="1" ht="16.5" customHeight="1">
      <c r="A95" s="91" t="s">
        <v>73</v>
      </c>
      <c r="B95" s="92"/>
      <c r="C95" s="93"/>
      <c r="D95" s="220" t="s">
        <v>74</v>
      </c>
      <c r="E95" s="220"/>
      <c r="F95" s="220"/>
      <c r="G95" s="220"/>
      <c r="H95" s="220"/>
      <c r="I95" s="94"/>
      <c r="J95" s="220" t="s">
        <v>75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18">
        <f>'001 - Ulica Švantnerová'!J30</f>
        <v>0</v>
      </c>
      <c r="AH95" s="219"/>
      <c r="AI95" s="219"/>
      <c r="AJ95" s="219"/>
      <c r="AK95" s="219"/>
      <c r="AL95" s="219"/>
      <c r="AM95" s="219"/>
      <c r="AN95" s="218">
        <f>SUM(AG95,AT95)</f>
        <v>0</v>
      </c>
      <c r="AO95" s="219"/>
      <c r="AP95" s="219"/>
      <c r="AQ95" s="95" t="s">
        <v>76</v>
      </c>
      <c r="AR95" s="96"/>
      <c r="AS95" s="97">
        <v>0</v>
      </c>
      <c r="AT95" s="98">
        <f>ROUND(SUM(AV95:AW95),2)</f>
        <v>0</v>
      </c>
      <c r="AU95" s="99">
        <f>'001 - Ulica Švantnerová'!P123</f>
        <v>0</v>
      </c>
      <c r="AV95" s="98">
        <f>'001 - Ulica Švantnerová'!J33</f>
        <v>0</v>
      </c>
      <c r="AW95" s="98">
        <f>'001 - Ulica Švantnerová'!J34</f>
        <v>0</v>
      </c>
      <c r="AX95" s="98">
        <f>'001 - Ulica Švantnerová'!J35</f>
        <v>0</v>
      </c>
      <c r="AY95" s="98">
        <f>'001 - Ulica Švantnerová'!J36</f>
        <v>0</v>
      </c>
      <c r="AZ95" s="98">
        <f>'001 - Ulica Švantnerová'!F33</f>
        <v>0</v>
      </c>
      <c r="BA95" s="98">
        <f>'001 - Ulica Švantnerová'!F34</f>
        <v>0</v>
      </c>
      <c r="BB95" s="98">
        <f>'001 - Ulica Švantnerová'!F35</f>
        <v>0</v>
      </c>
      <c r="BC95" s="98">
        <f>'001 - Ulica Švantnerová'!F36</f>
        <v>0</v>
      </c>
      <c r="BD95" s="100">
        <f>'001 - Ulica Švantnerová'!F37</f>
        <v>0</v>
      </c>
      <c r="BT95" s="101" t="s">
        <v>77</v>
      </c>
      <c r="BV95" s="101" t="s">
        <v>71</v>
      </c>
      <c r="BW95" s="101" t="s">
        <v>78</v>
      </c>
      <c r="BX95" s="101" t="s">
        <v>5</v>
      </c>
      <c r="CL95" s="101" t="s">
        <v>1</v>
      </c>
      <c r="CM95" s="101" t="s">
        <v>69</v>
      </c>
    </row>
    <row r="96" spans="1:91" s="7" customFormat="1" ht="16.5" customHeight="1">
      <c r="A96" s="91" t="s">
        <v>73</v>
      </c>
      <c r="B96" s="92"/>
      <c r="C96" s="93"/>
      <c r="D96" s="220" t="s">
        <v>79</v>
      </c>
      <c r="E96" s="220"/>
      <c r="F96" s="220"/>
      <c r="G96" s="220"/>
      <c r="H96" s="220"/>
      <c r="I96" s="94"/>
      <c r="J96" s="220" t="s">
        <v>80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18">
        <f>'002 - Ulica Nálepková'!J30</f>
        <v>0</v>
      </c>
      <c r="AH96" s="219"/>
      <c r="AI96" s="219"/>
      <c r="AJ96" s="219"/>
      <c r="AK96" s="219"/>
      <c r="AL96" s="219"/>
      <c r="AM96" s="219"/>
      <c r="AN96" s="218">
        <f>SUM(AG96,AT96)</f>
        <v>0</v>
      </c>
      <c r="AO96" s="219"/>
      <c r="AP96" s="219"/>
      <c r="AQ96" s="95" t="s">
        <v>76</v>
      </c>
      <c r="AR96" s="96"/>
      <c r="AS96" s="97">
        <v>0</v>
      </c>
      <c r="AT96" s="98">
        <f>ROUND(SUM(AV96:AW96),2)</f>
        <v>0</v>
      </c>
      <c r="AU96" s="99">
        <f>'002 - Ulica Nálepková'!P122</f>
        <v>0</v>
      </c>
      <c r="AV96" s="98">
        <f>'002 - Ulica Nálepková'!J33</f>
        <v>0</v>
      </c>
      <c r="AW96" s="98">
        <f>'002 - Ulica Nálepková'!J34</f>
        <v>0</v>
      </c>
      <c r="AX96" s="98">
        <f>'002 - Ulica Nálepková'!J35</f>
        <v>0</v>
      </c>
      <c r="AY96" s="98">
        <f>'002 - Ulica Nálepková'!J36</f>
        <v>0</v>
      </c>
      <c r="AZ96" s="98">
        <f>'002 - Ulica Nálepková'!F33</f>
        <v>0</v>
      </c>
      <c r="BA96" s="98">
        <f>'002 - Ulica Nálepková'!F34</f>
        <v>0</v>
      </c>
      <c r="BB96" s="98">
        <f>'002 - Ulica Nálepková'!F35</f>
        <v>0</v>
      </c>
      <c r="BC96" s="98">
        <f>'002 - Ulica Nálepková'!F36</f>
        <v>0</v>
      </c>
      <c r="BD96" s="100">
        <f>'002 - Ulica Nálepková'!F37</f>
        <v>0</v>
      </c>
      <c r="BT96" s="101" t="s">
        <v>77</v>
      </c>
      <c r="BV96" s="101" t="s">
        <v>71</v>
      </c>
      <c r="BW96" s="101" t="s">
        <v>81</v>
      </c>
      <c r="BX96" s="101" t="s">
        <v>5</v>
      </c>
      <c r="CL96" s="101" t="s">
        <v>1</v>
      </c>
      <c r="CM96" s="101" t="s">
        <v>69</v>
      </c>
    </row>
    <row r="97" spans="1:91" s="7" customFormat="1" ht="16.5" customHeight="1">
      <c r="A97" s="91" t="s">
        <v>73</v>
      </c>
      <c r="B97" s="92"/>
      <c r="C97" s="93"/>
      <c r="D97" s="220" t="s">
        <v>82</v>
      </c>
      <c r="E97" s="220"/>
      <c r="F97" s="220"/>
      <c r="G97" s="220"/>
      <c r="H97" s="220"/>
      <c r="I97" s="94"/>
      <c r="J97" s="220" t="s">
        <v>83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18">
        <f>'003 - Ul. Kolibská'!J30</f>
        <v>0</v>
      </c>
      <c r="AH97" s="219"/>
      <c r="AI97" s="219"/>
      <c r="AJ97" s="219"/>
      <c r="AK97" s="219"/>
      <c r="AL97" s="219"/>
      <c r="AM97" s="219"/>
      <c r="AN97" s="218">
        <f>SUM(AG97,AT97)</f>
        <v>0</v>
      </c>
      <c r="AO97" s="219"/>
      <c r="AP97" s="219"/>
      <c r="AQ97" s="95" t="s">
        <v>76</v>
      </c>
      <c r="AR97" s="96"/>
      <c r="AS97" s="102">
        <v>0</v>
      </c>
      <c r="AT97" s="103">
        <f>ROUND(SUM(AV97:AW97),2)</f>
        <v>0</v>
      </c>
      <c r="AU97" s="104">
        <f>'003 - Ul. Kolibská'!P122</f>
        <v>0</v>
      </c>
      <c r="AV97" s="103">
        <f>'003 - Ul. Kolibská'!J33</f>
        <v>0</v>
      </c>
      <c r="AW97" s="103">
        <f>'003 - Ul. Kolibská'!J34</f>
        <v>0</v>
      </c>
      <c r="AX97" s="103">
        <f>'003 - Ul. Kolibská'!J35</f>
        <v>0</v>
      </c>
      <c r="AY97" s="103">
        <f>'003 - Ul. Kolibská'!J36</f>
        <v>0</v>
      </c>
      <c r="AZ97" s="103">
        <f>'003 - Ul. Kolibská'!F33</f>
        <v>0</v>
      </c>
      <c r="BA97" s="103">
        <f>'003 - Ul. Kolibská'!F34</f>
        <v>0</v>
      </c>
      <c r="BB97" s="103">
        <f>'003 - Ul. Kolibská'!F35</f>
        <v>0</v>
      </c>
      <c r="BC97" s="103">
        <f>'003 - Ul. Kolibská'!F36</f>
        <v>0</v>
      </c>
      <c r="BD97" s="105">
        <f>'003 - Ul. Kolibská'!F37</f>
        <v>0</v>
      </c>
      <c r="BT97" s="101" t="s">
        <v>77</v>
      </c>
      <c r="BV97" s="101" t="s">
        <v>71</v>
      </c>
      <c r="BW97" s="101" t="s">
        <v>84</v>
      </c>
      <c r="BX97" s="101" t="s">
        <v>5</v>
      </c>
      <c r="CL97" s="101" t="s">
        <v>1</v>
      </c>
      <c r="CM97" s="101" t="s">
        <v>69</v>
      </c>
    </row>
    <row r="98" spans="1:91" s="2" customFormat="1" ht="30" customHeight="1">
      <c r="A98" s="28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3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91" s="2" customFormat="1" ht="6.95" customHeight="1">
      <c r="A99" s="28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33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</sheetData>
  <mergeCells count="48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01 - Ulica Švantnerová'!C2" display="/"/>
    <hyperlink ref="A96" location="'002 - Ulica Nálepková'!C2" display="/"/>
    <hyperlink ref="A97" location="'003 - Ul. Kolibská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5"/>
  <sheetViews>
    <sheetView showGridLines="0" workbookViewId="0">
      <selection activeCell="Z144" sqref="Z14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78</v>
      </c>
    </row>
    <row r="3" spans="1:4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7"/>
      <c r="AT3" s="14" t="s">
        <v>69</v>
      </c>
    </row>
    <row r="4" spans="1:46" s="1" customFormat="1" ht="24.95" customHeight="1">
      <c r="B4" s="17"/>
      <c r="D4" s="108" t="s">
        <v>85</v>
      </c>
      <c r="L4" s="17"/>
      <c r="M4" s="109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0" t="s">
        <v>13</v>
      </c>
      <c r="L6" s="17"/>
    </row>
    <row r="7" spans="1:46" s="1" customFormat="1" ht="16.5" customHeight="1">
      <c r="B7" s="17"/>
      <c r="E7" s="247" t="str">
        <f>'Rekapitulácia stavby'!K6</f>
        <v>Oprava ciest Nová Baňa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10" t="s">
        <v>86</v>
      </c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87</v>
      </c>
      <c r="F9" s="250"/>
      <c r="G9" s="250"/>
      <c r="H9" s="250"/>
      <c r="I9" s="28"/>
      <c r="J9" s="28"/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10" t="s">
        <v>15</v>
      </c>
      <c r="E11" s="28"/>
      <c r="F11" s="111" t="s">
        <v>1</v>
      </c>
      <c r="G11" s="28"/>
      <c r="H11" s="28"/>
      <c r="I11" s="110" t="s">
        <v>16</v>
      </c>
      <c r="J11" s="111" t="s">
        <v>1</v>
      </c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10" t="s">
        <v>17</v>
      </c>
      <c r="E12" s="28"/>
      <c r="F12" s="111" t="s">
        <v>18</v>
      </c>
      <c r="G12" s="28"/>
      <c r="H12" s="28"/>
      <c r="I12" s="110" t="s">
        <v>19</v>
      </c>
      <c r="J12" s="112" t="str">
        <f>'Rekapitulácia stavby'!AN8</f>
        <v>30. 3. 2022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10" t="s">
        <v>21</v>
      </c>
      <c r="E14" s="28"/>
      <c r="F14" s="28"/>
      <c r="G14" s="28"/>
      <c r="H14" s="28"/>
      <c r="I14" s="110" t="s">
        <v>22</v>
      </c>
      <c r="J14" s="111" t="str">
        <f>IF('Rekapitulácia stavby'!AN10="","",'Rekapitulácia stavby'!AN10)</f>
        <v/>
      </c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11" t="str">
        <f>IF('Rekapitulácia stavby'!E11="","",'Rekapitulácia stavby'!E11)</f>
        <v xml:space="preserve"> </v>
      </c>
      <c r="F15" s="28"/>
      <c r="G15" s="28"/>
      <c r="H15" s="28"/>
      <c r="I15" s="110" t="s">
        <v>23</v>
      </c>
      <c r="J15" s="111" t="str">
        <f>IF('Rekapitulácia stavby'!AN11="","",'Rekapitulácia stavby'!AN11)</f>
        <v/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10" t="s">
        <v>24</v>
      </c>
      <c r="E17" s="28"/>
      <c r="F17" s="28"/>
      <c r="G17" s="28"/>
      <c r="H17" s="28"/>
      <c r="I17" s="110" t="s">
        <v>22</v>
      </c>
      <c r="J17" s="111" t="str">
        <f>'Rekapitulácia stavby'!AN13</f>
        <v/>
      </c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1" t="str">
        <f>'Rekapitulácia stavby'!E14</f>
        <v xml:space="preserve"> </v>
      </c>
      <c r="F18" s="251"/>
      <c r="G18" s="251"/>
      <c r="H18" s="251"/>
      <c r="I18" s="110" t="s">
        <v>23</v>
      </c>
      <c r="J18" s="111" t="str">
        <f>'Rekapitulácia stavby'!AN14</f>
        <v/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10" t="s">
        <v>25</v>
      </c>
      <c r="E20" s="28"/>
      <c r="F20" s="28"/>
      <c r="G20" s="28"/>
      <c r="H20" s="28"/>
      <c r="I20" s="110" t="s">
        <v>22</v>
      </c>
      <c r="J20" s="111" t="str">
        <f>IF('Rekapitulácia stavby'!AN16="","",'Rekapitulácia stavby'!AN16)</f>
        <v/>
      </c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11" t="str">
        <f>IF('Rekapitulácia stavby'!E17="","",'Rekapitulácia stavby'!E17)</f>
        <v xml:space="preserve"> </v>
      </c>
      <c r="F21" s="28"/>
      <c r="G21" s="28"/>
      <c r="H21" s="28"/>
      <c r="I21" s="110" t="s">
        <v>23</v>
      </c>
      <c r="J21" s="111" t="str">
        <f>IF('Rekapitulácia stavby'!AN17="","",'Rekapitulácia stavby'!AN17)</f>
        <v/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10" t="s">
        <v>27</v>
      </c>
      <c r="E23" s="28"/>
      <c r="F23" s="28"/>
      <c r="G23" s="28"/>
      <c r="H23" s="28"/>
      <c r="I23" s="110" t="s">
        <v>22</v>
      </c>
      <c r="J23" s="111" t="str">
        <f>IF('Rekapitulácia stavby'!AN19="","",'Rekapitulácia stavby'!AN19)</f>
        <v/>
      </c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11" t="str">
        <f>IF('Rekapitulácia stavby'!E20="","",'Rekapitulácia stavby'!E20)</f>
        <v xml:space="preserve"> </v>
      </c>
      <c r="F24" s="28"/>
      <c r="G24" s="28"/>
      <c r="H24" s="28"/>
      <c r="I24" s="110" t="s">
        <v>23</v>
      </c>
      <c r="J24" s="111" t="str">
        <f>IF('Rekapitulácia stavby'!AN20="","",'Rekapitulácia stavby'!AN20)</f>
        <v/>
      </c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10" t="s">
        <v>28</v>
      </c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13"/>
      <c r="B27" s="114"/>
      <c r="C27" s="113"/>
      <c r="D27" s="113"/>
      <c r="E27" s="252" t="s">
        <v>1</v>
      </c>
      <c r="F27" s="252"/>
      <c r="G27" s="252"/>
      <c r="H27" s="25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6"/>
      <c r="E29" s="116"/>
      <c r="F29" s="116"/>
      <c r="G29" s="116"/>
      <c r="H29" s="116"/>
      <c r="I29" s="116"/>
      <c r="J29" s="116"/>
      <c r="K29" s="116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7" t="s">
        <v>29</v>
      </c>
      <c r="E30" s="28"/>
      <c r="F30" s="28"/>
      <c r="G30" s="28"/>
      <c r="H30" s="28"/>
      <c r="I30" s="28"/>
      <c r="J30" s="118">
        <f>ROUND(J123, 2)</f>
        <v>0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6"/>
      <c r="E31" s="116"/>
      <c r="F31" s="116"/>
      <c r="G31" s="116"/>
      <c r="H31" s="116"/>
      <c r="I31" s="116"/>
      <c r="J31" s="116"/>
      <c r="K31" s="116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9" t="s">
        <v>31</v>
      </c>
      <c r="G32" s="28"/>
      <c r="H32" s="28"/>
      <c r="I32" s="119" t="s">
        <v>30</v>
      </c>
      <c r="J32" s="119" t="s">
        <v>32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20" t="s">
        <v>33</v>
      </c>
      <c r="E33" s="121" t="s">
        <v>34</v>
      </c>
      <c r="F33" s="122">
        <f>ROUND((SUM(BE123:BE144)),  2)</f>
        <v>0</v>
      </c>
      <c r="G33" s="123"/>
      <c r="H33" s="123"/>
      <c r="I33" s="124">
        <v>0.2</v>
      </c>
      <c r="J33" s="122">
        <f>ROUND(((SUM(BE123:BE144))*I33),  2)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21" t="s">
        <v>35</v>
      </c>
      <c r="F34" s="125">
        <f>ROUND((SUM(BF123:BF144)),  2)</f>
        <v>0</v>
      </c>
      <c r="G34" s="28"/>
      <c r="H34" s="28"/>
      <c r="I34" s="126">
        <v>0.2</v>
      </c>
      <c r="J34" s="125">
        <f>ROUND(((SUM(BF123:BF144))*I34),  2)</f>
        <v>0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10" t="s">
        <v>36</v>
      </c>
      <c r="F35" s="125">
        <f>ROUND((SUM(BG123:BG144)),  2)</f>
        <v>0</v>
      </c>
      <c r="G35" s="28"/>
      <c r="H35" s="28"/>
      <c r="I35" s="126">
        <v>0.2</v>
      </c>
      <c r="J35" s="125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10" t="s">
        <v>37</v>
      </c>
      <c r="F36" s="125">
        <f>ROUND((SUM(BH123:BH144)),  2)</f>
        <v>0</v>
      </c>
      <c r="G36" s="28"/>
      <c r="H36" s="28"/>
      <c r="I36" s="126">
        <v>0.2</v>
      </c>
      <c r="J36" s="125">
        <f>0</f>
        <v>0</v>
      </c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21" t="s">
        <v>38</v>
      </c>
      <c r="F37" s="122">
        <f>ROUND((SUM(BI123:BI144)),  2)</f>
        <v>0</v>
      </c>
      <c r="G37" s="123"/>
      <c r="H37" s="123"/>
      <c r="I37" s="124">
        <v>0</v>
      </c>
      <c r="J37" s="122">
        <f>0</f>
        <v>0</v>
      </c>
      <c r="K37" s="28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27"/>
      <c r="D39" s="128" t="s">
        <v>39</v>
      </c>
      <c r="E39" s="129"/>
      <c r="F39" s="129"/>
      <c r="G39" s="130" t="s">
        <v>40</v>
      </c>
      <c r="H39" s="131" t="s">
        <v>41</v>
      </c>
      <c r="I39" s="129"/>
      <c r="J39" s="132">
        <f>SUM(J30:J37)</f>
        <v>0</v>
      </c>
      <c r="K39" s="133"/>
      <c r="L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9"/>
      <c r="D50" s="134" t="s">
        <v>42</v>
      </c>
      <c r="E50" s="135"/>
      <c r="F50" s="135"/>
      <c r="G50" s="134" t="s">
        <v>43</v>
      </c>
      <c r="H50" s="135"/>
      <c r="I50" s="135"/>
      <c r="J50" s="135"/>
      <c r="K50" s="135"/>
      <c r="L50" s="4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36" t="s">
        <v>44</v>
      </c>
      <c r="E61" s="137"/>
      <c r="F61" s="138" t="s">
        <v>45</v>
      </c>
      <c r="G61" s="136" t="s">
        <v>44</v>
      </c>
      <c r="H61" s="137"/>
      <c r="I61" s="137"/>
      <c r="J61" s="139" t="s">
        <v>45</v>
      </c>
      <c r="K61" s="137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34" t="s">
        <v>46</v>
      </c>
      <c r="E65" s="140"/>
      <c r="F65" s="140"/>
      <c r="G65" s="134" t="s">
        <v>47</v>
      </c>
      <c r="H65" s="140"/>
      <c r="I65" s="140"/>
      <c r="J65" s="140"/>
      <c r="K65" s="140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36" t="s">
        <v>44</v>
      </c>
      <c r="E76" s="137"/>
      <c r="F76" s="138" t="s">
        <v>45</v>
      </c>
      <c r="G76" s="136" t="s">
        <v>44</v>
      </c>
      <c r="H76" s="137"/>
      <c r="I76" s="137"/>
      <c r="J76" s="139" t="s">
        <v>45</v>
      </c>
      <c r="K76" s="137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88</v>
      </c>
      <c r="D82" s="30"/>
      <c r="E82" s="30"/>
      <c r="F82" s="30"/>
      <c r="G82" s="30"/>
      <c r="H82" s="30"/>
      <c r="I82" s="30"/>
      <c r="J82" s="30"/>
      <c r="K82" s="30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45" t="str">
        <f>E7</f>
        <v>Oprava ciest Nová Baňa</v>
      </c>
      <c r="F85" s="246"/>
      <c r="G85" s="246"/>
      <c r="H85" s="246"/>
      <c r="I85" s="30"/>
      <c r="J85" s="30"/>
      <c r="K85" s="30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86</v>
      </c>
      <c r="D86" s="30"/>
      <c r="E86" s="30"/>
      <c r="F86" s="30"/>
      <c r="G86" s="30"/>
      <c r="H86" s="30"/>
      <c r="I86" s="30"/>
      <c r="J86" s="30"/>
      <c r="K86" s="30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29" t="str">
        <f>E9</f>
        <v>001 - Ulica Švantnerová</v>
      </c>
      <c r="F87" s="244"/>
      <c r="G87" s="244"/>
      <c r="H87" s="244"/>
      <c r="I87" s="30"/>
      <c r="J87" s="30"/>
      <c r="K87" s="30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30"/>
      <c r="E89" s="30"/>
      <c r="F89" s="23" t="str">
        <f>F12</f>
        <v xml:space="preserve"> </v>
      </c>
      <c r="G89" s="30"/>
      <c r="H89" s="30"/>
      <c r="I89" s="25" t="s">
        <v>19</v>
      </c>
      <c r="J89" s="64" t="str">
        <f>IF(J12="","",J12)</f>
        <v>30. 3. 2022</v>
      </c>
      <c r="K89" s="30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21</v>
      </c>
      <c r="D91" s="30"/>
      <c r="E91" s="30"/>
      <c r="F91" s="23" t="str">
        <f>E15</f>
        <v xml:space="preserve"> </v>
      </c>
      <c r="G91" s="30"/>
      <c r="H91" s="30"/>
      <c r="I91" s="25" t="s">
        <v>25</v>
      </c>
      <c r="J91" s="26" t="str">
        <f>E21</f>
        <v xml:space="preserve"> </v>
      </c>
      <c r="K91" s="30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27</v>
      </c>
      <c r="J92" s="26" t="str">
        <f>E24</f>
        <v xml:space="preserve"> </v>
      </c>
      <c r="K92" s="30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45" t="s">
        <v>89</v>
      </c>
      <c r="D94" s="146"/>
      <c r="E94" s="146"/>
      <c r="F94" s="146"/>
      <c r="G94" s="146"/>
      <c r="H94" s="146"/>
      <c r="I94" s="146"/>
      <c r="J94" s="147" t="s">
        <v>90</v>
      </c>
      <c r="K94" s="146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8" t="s">
        <v>91</v>
      </c>
      <c r="D96" s="30"/>
      <c r="E96" s="30"/>
      <c r="F96" s="30"/>
      <c r="G96" s="30"/>
      <c r="H96" s="30"/>
      <c r="I96" s="30"/>
      <c r="J96" s="82">
        <f>J123</f>
        <v>0</v>
      </c>
      <c r="K96" s="30"/>
      <c r="L96" s="4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92</v>
      </c>
    </row>
    <row r="97" spans="1:31" s="9" customFormat="1" ht="24.95" customHeight="1">
      <c r="B97" s="149"/>
      <c r="C97" s="150"/>
      <c r="D97" s="151" t="s">
        <v>93</v>
      </c>
      <c r="E97" s="152"/>
      <c r="F97" s="152"/>
      <c r="G97" s="152"/>
      <c r="H97" s="152"/>
      <c r="I97" s="152"/>
      <c r="J97" s="153">
        <f>J124</f>
        <v>0</v>
      </c>
      <c r="K97" s="150"/>
      <c r="L97" s="154"/>
    </row>
    <row r="98" spans="1:31" s="10" customFormat="1" ht="19.899999999999999" customHeight="1">
      <c r="B98" s="155"/>
      <c r="C98" s="156"/>
      <c r="D98" s="157" t="s">
        <v>94</v>
      </c>
      <c r="E98" s="158"/>
      <c r="F98" s="158"/>
      <c r="G98" s="158"/>
      <c r="H98" s="158"/>
      <c r="I98" s="158"/>
      <c r="J98" s="159">
        <f>J125</f>
        <v>0</v>
      </c>
      <c r="K98" s="156"/>
      <c r="L98" s="160"/>
    </row>
    <row r="99" spans="1:31" s="10" customFormat="1" ht="19.899999999999999" customHeight="1">
      <c r="B99" s="155"/>
      <c r="C99" s="156"/>
      <c r="D99" s="157" t="s">
        <v>95</v>
      </c>
      <c r="E99" s="158"/>
      <c r="F99" s="158"/>
      <c r="G99" s="158"/>
      <c r="H99" s="158"/>
      <c r="I99" s="158"/>
      <c r="J99" s="159">
        <f>J127</f>
        <v>0</v>
      </c>
      <c r="K99" s="156"/>
      <c r="L99" s="160"/>
    </row>
    <row r="100" spans="1:31" s="10" customFormat="1" ht="19.899999999999999" customHeight="1">
      <c r="B100" s="155"/>
      <c r="C100" s="156"/>
      <c r="D100" s="157" t="s">
        <v>96</v>
      </c>
      <c r="E100" s="158"/>
      <c r="F100" s="158"/>
      <c r="G100" s="158"/>
      <c r="H100" s="158"/>
      <c r="I100" s="158"/>
      <c r="J100" s="159">
        <f>J132</f>
        <v>0</v>
      </c>
      <c r="K100" s="156"/>
      <c r="L100" s="160"/>
    </row>
    <row r="101" spans="1:31" s="10" customFormat="1" ht="19.899999999999999" customHeight="1">
      <c r="B101" s="155"/>
      <c r="C101" s="156"/>
      <c r="D101" s="157" t="s">
        <v>97</v>
      </c>
      <c r="E101" s="158"/>
      <c r="F101" s="158"/>
      <c r="G101" s="158"/>
      <c r="H101" s="158"/>
      <c r="I101" s="158"/>
      <c r="J101" s="159">
        <f>J134</f>
        <v>0</v>
      </c>
      <c r="K101" s="156"/>
      <c r="L101" s="160"/>
    </row>
    <row r="102" spans="1:31" s="10" customFormat="1" ht="19.899999999999999" customHeight="1">
      <c r="B102" s="155"/>
      <c r="C102" s="156"/>
      <c r="D102" s="157" t="s">
        <v>98</v>
      </c>
      <c r="E102" s="158"/>
      <c r="F102" s="158"/>
      <c r="G102" s="158"/>
      <c r="H102" s="158"/>
      <c r="I102" s="158"/>
      <c r="J102" s="159">
        <f>J140</f>
        <v>0</v>
      </c>
      <c r="K102" s="156"/>
      <c r="L102" s="160"/>
    </row>
    <row r="103" spans="1:31" s="9" customFormat="1" ht="24.95" customHeight="1">
      <c r="B103" s="149"/>
      <c r="C103" s="150"/>
      <c r="D103" s="151" t="s">
        <v>99</v>
      </c>
      <c r="E103" s="152"/>
      <c r="F103" s="152"/>
      <c r="G103" s="152"/>
      <c r="H103" s="152"/>
      <c r="I103" s="152"/>
      <c r="J103" s="153">
        <f>J143</f>
        <v>0</v>
      </c>
      <c r="K103" s="150"/>
      <c r="L103" s="154"/>
    </row>
    <row r="104" spans="1:31" s="2" customFormat="1" ht="21.75" customHeight="1">
      <c r="A104" s="28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49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5" customHeight="1">
      <c r="A105" s="28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49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9" spans="1:31" s="2" customFormat="1" ht="6.95" customHeight="1">
      <c r="A109" s="28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4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5" customHeight="1">
      <c r="A110" s="28"/>
      <c r="B110" s="29"/>
      <c r="C110" s="20" t="s">
        <v>100</v>
      </c>
      <c r="D110" s="30"/>
      <c r="E110" s="30"/>
      <c r="F110" s="30"/>
      <c r="G110" s="30"/>
      <c r="H110" s="30"/>
      <c r="I110" s="30"/>
      <c r="J110" s="30"/>
      <c r="K110" s="30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13</v>
      </c>
      <c r="D112" s="30"/>
      <c r="E112" s="30"/>
      <c r="F112" s="30"/>
      <c r="G112" s="30"/>
      <c r="H112" s="30"/>
      <c r="I112" s="30"/>
      <c r="J112" s="30"/>
      <c r="K112" s="30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30"/>
      <c r="D113" s="30"/>
      <c r="E113" s="245" t="str">
        <f>E7</f>
        <v>Oprava ciest Nová Baňa</v>
      </c>
      <c r="F113" s="246"/>
      <c r="G113" s="246"/>
      <c r="H113" s="246"/>
      <c r="I113" s="30"/>
      <c r="J113" s="30"/>
      <c r="K113" s="30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86</v>
      </c>
      <c r="D114" s="30"/>
      <c r="E114" s="30"/>
      <c r="F114" s="30"/>
      <c r="G114" s="30"/>
      <c r="H114" s="30"/>
      <c r="I114" s="30"/>
      <c r="J114" s="30"/>
      <c r="K114" s="30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6.5" customHeight="1">
      <c r="A115" s="28"/>
      <c r="B115" s="29"/>
      <c r="C115" s="30"/>
      <c r="D115" s="30"/>
      <c r="E115" s="229" t="str">
        <f>E9</f>
        <v>001 - Ulica Švantnerová</v>
      </c>
      <c r="F115" s="244"/>
      <c r="G115" s="244"/>
      <c r="H115" s="244"/>
      <c r="I115" s="30"/>
      <c r="J115" s="30"/>
      <c r="K115" s="30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5" customHeight="1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4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2" customHeight="1">
      <c r="A117" s="28"/>
      <c r="B117" s="29"/>
      <c r="C117" s="25" t="s">
        <v>17</v>
      </c>
      <c r="D117" s="30"/>
      <c r="E117" s="30"/>
      <c r="F117" s="23" t="str">
        <f>F12</f>
        <v xml:space="preserve"> </v>
      </c>
      <c r="G117" s="30"/>
      <c r="H117" s="30"/>
      <c r="I117" s="25" t="s">
        <v>19</v>
      </c>
      <c r="J117" s="64" t="str">
        <f>IF(J12="","",J12)</f>
        <v>30. 3. 2022</v>
      </c>
      <c r="K117" s="30"/>
      <c r="L117" s="4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5" customHeight="1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4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21</v>
      </c>
      <c r="D119" s="30"/>
      <c r="E119" s="30"/>
      <c r="F119" s="23" t="str">
        <f>E15</f>
        <v xml:space="preserve"> </v>
      </c>
      <c r="G119" s="30"/>
      <c r="H119" s="30"/>
      <c r="I119" s="25" t="s">
        <v>25</v>
      </c>
      <c r="J119" s="26" t="str">
        <f>E21</f>
        <v xml:space="preserve"> </v>
      </c>
      <c r="K119" s="30"/>
      <c r="L119" s="4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2" customHeight="1">
      <c r="A120" s="28"/>
      <c r="B120" s="29"/>
      <c r="C120" s="25" t="s">
        <v>24</v>
      </c>
      <c r="D120" s="30"/>
      <c r="E120" s="30"/>
      <c r="F120" s="23" t="str">
        <f>IF(E18="","",E18)</f>
        <v xml:space="preserve"> </v>
      </c>
      <c r="G120" s="30"/>
      <c r="H120" s="30"/>
      <c r="I120" s="25" t="s">
        <v>27</v>
      </c>
      <c r="J120" s="26" t="str">
        <f>E24</f>
        <v xml:space="preserve"> </v>
      </c>
      <c r="K120" s="30"/>
      <c r="L120" s="49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0.35" customHeight="1">
      <c r="A121" s="28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49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11" customFormat="1" ht="29.25" customHeight="1">
      <c r="A122" s="161"/>
      <c r="B122" s="162"/>
      <c r="C122" s="163" t="s">
        <v>101</v>
      </c>
      <c r="D122" s="164" t="s">
        <v>54</v>
      </c>
      <c r="E122" s="164" t="s">
        <v>50</v>
      </c>
      <c r="F122" s="164" t="s">
        <v>51</v>
      </c>
      <c r="G122" s="164" t="s">
        <v>102</v>
      </c>
      <c r="H122" s="164" t="s">
        <v>103</v>
      </c>
      <c r="I122" s="164" t="s">
        <v>104</v>
      </c>
      <c r="J122" s="165" t="s">
        <v>90</v>
      </c>
      <c r="K122" s="166" t="s">
        <v>105</v>
      </c>
      <c r="L122" s="167"/>
      <c r="M122" s="73" t="s">
        <v>1</v>
      </c>
      <c r="N122" s="74" t="s">
        <v>33</v>
      </c>
      <c r="O122" s="74" t="s">
        <v>106</v>
      </c>
      <c r="P122" s="74" t="s">
        <v>107</v>
      </c>
      <c r="Q122" s="74" t="s">
        <v>108</v>
      </c>
      <c r="R122" s="74" t="s">
        <v>109</v>
      </c>
      <c r="S122" s="74" t="s">
        <v>110</v>
      </c>
      <c r="T122" s="75" t="s">
        <v>111</v>
      </c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</row>
    <row r="123" spans="1:65" s="2" customFormat="1" ht="22.9" customHeight="1">
      <c r="A123" s="28"/>
      <c r="B123" s="29"/>
      <c r="C123" s="80" t="s">
        <v>91</v>
      </c>
      <c r="D123" s="30"/>
      <c r="E123" s="30"/>
      <c r="F123" s="30"/>
      <c r="G123" s="30"/>
      <c r="H123" s="30"/>
      <c r="I123" s="30"/>
      <c r="J123" s="168">
        <f>BK123</f>
        <v>0</v>
      </c>
      <c r="K123" s="30"/>
      <c r="L123" s="33"/>
      <c r="M123" s="76"/>
      <c r="N123" s="169"/>
      <c r="O123" s="77"/>
      <c r="P123" s="170">
        <f>P124+P143</f>
        <v>0</v>
      </c>
      <c r="Q123" s="77"/>
      <c r="R123" s="170">
        <f>R124+R143</f>
        <v>0</v>
      </c>
      <c r="S123" s="77"/>
      <c r="T123" s="171">
        <f>T124+T143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4" t="s">
        <v>68</v>
      </c>
      <c r="AU123" s="14" t="s">
        <v>92</v>
      </c>
      <c r="BK123" s="172">
        <f>BK124+BK143</f>
        <v>0</v>
      </c>
    </row>
    <row r="124" spans="1:65" s="12" customFormat="1" ht="25.9" customHeight="1">
      <c r="B124" s="173"/>
      <c r="C124" s="174"/>
      <c r="D124" s="175" t="s">
        <v>68</v>
      </c>
      <c r="E124" s="176" t="s">
        <v>112</v>
      </c>
      <c r="F124" s="176" t="s">
        <v>113</v>
      </c>
      <c r="G124" s="174"/>
      <c r="H124" s="174"/>
      <c r="I124" s="174"/>
      <c r="J124" s="177">
        <f>BK124</f>
        <v>0</v>
      </c>
      <c r="K124" s="174"/>
      <c r="L124" s="178"/>
      <c r="M124" s="179"/>
      <c r="N124" s="180"/>
      <c r="O124" s="180"/>
      <c r="P124" s="181">
        <f>P125+P127+P132+P134+P140</f>
        <v>0</v>
      </c>
      <c r="Q124" s="180"/>
      <c r="R124" s="181">
        <f>R125+R127+R132+R134+R140</f>
        <v>0</v>
      </c>
      <c r="S124" s="180"/>
      <c r="T124" s="182">
        <f>T125+T127+T132+T134+T140</f>
        <v>0</v>
      </c>
      <c r="AR124" s="183" t="s">
        <v>77</v>
      </c>
      <c r="AT124" s="184" t="s">
        <v>68</v>
      </c>
      <c r="AU124" s="184" t="s">
        <v>69</v>
      </c>
      <c r="AY124" s="183" t="s">
        <v>114</v>
      </c>
      <c r="BK124" s="185">
        <f>BK125+BK127+BK132+BK134+BK140</f>
        <v>0</v>
      </c>
    </row>
    <row r="125" spans="1:65" s="12" customFormat="1" ht="22.9" customHeight="1">
      <c r="B125" s="173"/>
      <c r="C125" s="174"/>
      <c r="D125" s="175" t="s">
        <v>68</v>
      </c>
      <c r="E125" s="186" t="s">
        <v>77</v>
      </c>
      <c r="F125" s="186" t="s">
        <v>115</v>
      </c>
      <c r="G125" s="174"/>
      <c r="H125" s="174"/>
      <c r="I125" s="174"/>
      <c r="J125" s="187">
        <f>BK125</f>
        <v>0</v>
      </c>
      <c r="K125" s="174"/>
      <c r="L125" s="178"/>
      <c r="M125" s="179"/>
      <c r="N125" s="180"/>
      <c r="O125" s="180"/>
      <c r="P125" s="181">
        <f>P126</f>
        <v>0</v>
      </c>
      <c r="Q125" s="180"/>
      <c r="R125" s="181">
        <f>R126</f>
        <v>0</v>
      </c>
      <c r="S125" s="180"/>
      <c r="T125" s="182">
        <f>T126</f>
        <v>0</v>
      </c>
      <c r="AR125" s="183" t="s">
        <v>77</v>
      </c>
      <c r="AT125" s="184" t="s">
        <v>68</v>
      </c>
      <c r="AU125" s="184" t="s">
        <v>77</v>
      </c>
      <c r="AY125" s="183" t="s">
        <v>114</v>
      </c>
      <c r="BK125" s="185">
        <f>BK126</f>
        <v>0</v>
      </c>
    </row>
    <row r="126" spans="1:65" s="2" customFormat="1" ht="33" customHeight="1">
      <c r="A126" s="28"/>
      <c r="B126" s="29"/>
      <c r="C126" s="188" t="s">
        <v>77</v>
      </c>
      <c r="D126" s="188" t="s">
        <v>116</v>
      </c>
      <c r="E126" s="189" t="s">
        <v>117</v>
      </c>
      <c r="F126" s="190" t="s">
        <v>118</v>
      </c>
      <c r="G126" s="191" t="s">
        <v>119</v>
      </c>
      <c r="H126" s="192">
        <v>2453.6999999999998</v>
      </c>
      <c r="I126" s="193"/>
      <c r="J126" s="193">
        <f>ROUND(I126*H126,2)</f>
        <v>0</v>
      </c>
      <c r="K126" s="194"/>
      <c r="L126" s="33"/>
      <c r="M126" s="195" t="s">
        <v>1</v>
      </c>
      <c r="N126" s="196" t="s">
        <v>35</v>
      </c>
      <c r="O126" s="197">
        <v>0</v>
      </c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99" t="s">
        <v>120</v>
      </c>
      <c r="AT126" s="199" t="s">
        <v>116</v>
      </c>
      <c r="AU126" s="199" t="s">
        <v>121</v>
      </c>
      <c r="AY126" s="14" t="s">
        <v>114</v>
      </c>
      <c r="BE126" s="200">
        <f>IF(N126="základná",J126,0)</f>
        <v>0</v>
      </c>
      <c r="BF126" s="200">
        <f>IF(N126="znížená",J126,0)</f>
        <v>0</v>
      </c>
      <c r="BG126" s="200">
        <f>IF(N126="zákl. prenesená",J126,0)</f>
        <v>0</v>
      </c>
      <c r="BH126" s="200">
        <f>IF(N126="zníž. prenesená",J126,0)</f>
        <v>0</v>
      </c>
      <c r="BI126" s="200">
        <f>IF(N126="nulová",J126,0)</f>
        <v>0</v>
      </c>
      <c r="BJ126" s="14" t="s">
        <v>121</v>
      </c>
      <c r="BK126" s="200">
        <f>ROUND(I126*H126,2)</f>
        <v>0</v>
      </c>
      <c r="BL126" s="14" t="s">
        <v>120</v>
      </c>
      <c r="BM126" s="199" t="s">
        <v>121</v>
      </c>
    </row>
    <row r="127" spans="1:65" s="12" customFormat="1" ht="22.9" customHeight="1">
      <c r="B127" s="173"/>
      <c r="C127" s="174"/>
      <c r="D127" s="175" t="s">
        <v>68</v>
      </c>
      <c r="E127" s="186" t="s">
        <v>122</v>
      </c>
      <c r="F127" s="186" t="s">
        <v>123</v>
      </c>
      <c r="G127" s="174"/>
      <c r="H127" s="174"/>
      <c r="I127" s="174"/>
      <c r="J127" s="187">
        <f>BK127</f>
        <v>0</v>
      </c>
      <c r="K127" s="174"/>
      <c r="L127" s="178"/>
      <c r="M127" s="179"/>
      <c r="N127" s="180"/>
      <c r="O127" s="180"/>
      <c r="P127" s="181">
        <f>SUM(P128:P131)</f>
        <v>0</v>
      </c>
      <c r="Q127" s="180"/>
      <c r="R127" s="181">
        <f>SUM(R128:R131)</f>
        <v>0</v>
      </c>
      <c r="S127" s="180"/>
      <c r="T127" s="182">
        <f>SUM(T128:T131)</f>
        <v>0</v>
      </c>
      <c r="AR127" s="183" t="s">
        <v>77</v>
      </c>
      <c r="AT127" s="184" t="s">
        <v>68</v>
      </c>
      <c r="AU127" s="184" t="s">
        <v>77</v>
      </c>
      <c r="AY127" s="183" t="s">
        <v>114</v>
      </c>
      <c r="BK127" s="185">
        <f>SUM(BK128:BK131)</f>
        <v>0</v>
      </c>
    </row>
    <row r="128" spans="1:65" s="2" customFormat="1" ht="37.9" customHeight="1">
      <c r="A128" s="28"/>
      <c r="B128" s="29"/>
      <c r="C128" s="188" t="s">
        <v>124</v>
      </c>
      <c r="D128" s="188" t="s">
        <v>116</v>
      </c>
      <c r="E128" s="189" t="s">
        <v>125</v>
      </c>
      <c r="F128" s="190" t="s">
        <v>126</v>
      </c>
      <c r="G128" s="191" t="s">
        <v>119</v>
      </c>
      <c r="H128" s="192">
        <v>2453.6999999999998</v>
      </c>
      <c r="I128" s="193"/>
      <c r="J128" s="193">
        <f>ROUND(I128*H128,2)</f>
        <v>0</v>
      </c>
      <c r="K128" s="194"/>
      <c r="L128" s="33"/>
      <c r="M128" s="195" t="s">
        <v>1</v>
      </c>
      <c r="N128" s="196" t="s">
        <v>35</v>
      </c>
      <c r="O128" s="197">
        <v>0</v>
      </c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9" t="s">
        <v>120</v>
      </c>
      <c r="AT128" s="199" t="s">
        <v>116</v>
      </c>
      <c r="AU128" s="199" t="s">
        <v>121</v>
      </c>
      <c r="AY128" s="14" t="s">
        <v>114</v>
      </c>
      <c r="BE128" s="200">
        <f>IF(N128="základná",J128,0)</f>
        <v>0</v>
      </c>
      <c r="BF128" s="200">
        <f>IF(N128="znížená",J128,0)</f>
        <v>0</v>
      </c>
      <c r="BG128" s="200">
        <f>IF(N128="zákl. prenesená",J128,0)</f>
        <v>0</v>
      </c>
      <c r="BH128" s="200">
        <f>IF(N128="zníž. prenesená",J128,0)</f>
        <v>0</v>
      </c>
      <c r="BI128" s="200">
        <f>IF(N128="nulová",J128,0)</f>
        <v>0</v>
      </c>
      <c r="BJ128" s="14" t="s">
        <v>121</v>
      </c>
      <c r="BK128" s="200">
        <f>ROUND(I128*H128,2)</f>
        <v>0</v>
      </c>
      <c r="BL128" s="14" t="s">
        <v>120</v>
      </c>
      <c r="BM128" s="199" t="s">
        <v>120</v>
      </c>
    </row>
    <row r="129" spans="1:65" s="2" customFormat="1" ht="33" customHeight="1">
      <c r="A129" s="28"/>
      <c r="B129" s="29"/>
      <c r="C129" s="188" t="s">
        <v>127</v>
      </c>
      <c r="D129" s="188" t="s">
        <v>116</v>
      </c>
      <c r="E129" s="189" t="s">
        <v>128</v>
      </c>
      <c r="F129" s="190" t="s">
        <v>129</v>
      </c>
      <c r="G129" s="191" t="s">
        <v>119</v>
      </c>
      <c r="H129" s="192">
        <v>4907.3999999999996</v>
      </c>
      <c r="I129" s="193"/>
      <c r="J129" s="193">
        <f>ROUND(I129*H129,2)</f>
        <v>0</v>
      </c>
      <c r="K129" s="194"/>
      <c r="L129" s="33"/>
      <c r="M129" s="195" t="s">
        <v>1</v>
      </c>
      <c r="N129" s="196" t="s">
        <v>35</v>
      </c>
      <c r="O129" s="197">
        <v>0</v>
      </c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9" t="s">
        <v>120</v>
      </c>
      <c r="AT129" s="199" t="s">
        <v>116</v>
      </c>
      <c r="AU129" s="199" t="s">
        <v>121</v>
      </c>
      <c r="AY129" s="14" t="s">
        <v>114</v>
      </c>
      <c r="BE129" s="200">
        <f>IF(N129="základná",J129,0)</f>
        <v>0</v>
      </c>
      <c r="BF129" s="200">
        <f>IF(N129="znížená",J129,0)</f>
        <v>0</v>
      </c>
      <c r="BG129" s="200">
        <f>IF(N129="zákl. prenesená",J129,0)</f>
        <v>0</v>
      </c>
      <c r="BH129" s="200">
        <f>IF(N129="zníž. prenesená",J129,0)</f>
        <v>0</v>
      </c>
      <c r="BI129" s="200">
        <f>IF(N129="nulová",J129,0)</f>
        <v>0</v>
      </c>
      <c r="BJ129" s="14" t="s">
        <v>121</v>
      </c>
      <c r="BK129" s="200">
        <f>ROUND(I129*H129,2)</f>
        <v>0</v>
      </c>
      <c r="BL129" s="14" t="s">
        <v>120</v>
      </c>
      <c r="BM129" s="199" t="s">
        <v>130</v>
      </c>
    </row>
    <row r="130" spans="1:65" s="2" customFormat="1" ht="33" customHeight="1">
      <c r="A130" s="28"/>
      <c r="B130" s="29"/>
      <c r="C130" s="188" t="s">
        <v>121</v>
      </c>
      <c r="D130" s="188" t="s">
        <v>116</v>
      </c>
      <c r="E130" s="189" t="s">
        <v>131</v>
      </c>
      <c r="F130" s="190" t="s">
        <v>132</v>
      </c>
      <c r="G130" s="191" t="s">
        <v>119</v>
      </c>
      <c r="H130" s="192">
        <v>2453.6999999999998</v>
      </c>
      <c r="I130" s="193"/>
      <c r="J130" s="193">
        <f>ROUND(I130*H130,2)</f>
        <v>0</v>
      </c>
      <c r="K130" s="194"/>
      <c r="L130" s="33"/>
      <c r="M130" s="195" t="s">
        <v>1</v>
      </c>
      <c r="N130" s="196" t="s">
        <v>35</v>
      </c>
      <c r="O130" s="197">
        <v>0</v>
      </c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9" t="s">
        <v>120</v>
      </c>
      <c r="AT130" s="199" t="s">
        <v>116</v>
      </c>
      <c r="AU130" s="199" t="s">
        <v>121</v>
      </c>
      <c r="AY130" s="14" t="s">
        <v>114</v>
      </c>
      <c r="BE130" s="200">
        <f>IF(N130="základná",J130,0)</f>
        <v>0</v>
      </c>
      <c r="BF130" s="200">
        <f>IF(N130="znížená",J130,0)</f>
        <v>0</v>
      </c>
      <c r="BG130" s="200">
        <f>IF(N130="zákl. prenesená",J130,0)</f>
        <v>0</v>
      </c>
      <c r="BH130" s="200">
        <f>IF(N130="zníž. prenesená",J130,0)</f>
        <v>0</v>
      </c>
      <c r="BI130" s="200">
        <f>IF(N130="nulová",J130,0)</f>
        <v>0</v>
      </c>
      <c r="BJ130" s="14" t="s">
        <v>121</v>
      </c>
      <c r="BK130" s="200">
        <f>ROUND(I130*H130,2)</f>
        <v>0</v>
      </c>
      <c r="BL130" s="14" t="s">
        <v>120</v>
      </c>
      <c r="BM130" s="199" t="s">
        <v>127</v>
      </c>
    </row>
    <row r="131" spans="1:65" s="2" customFormat="1" ht="21.75" customHeight="1">
      <c r="A131" s="28"/>
      <c r="B131" s="29"/>
      <c r="C131" s="188" t="s">
        <v>133</v>
      </c>
      <c r="D131" s="188" t="s">
        <v>116</v>
      </c>
      <c r="E131" s="189" t="s">
        <v>134</v>
      </c>
      <c r="F131" s="190" t="s">
        <v>135</v>
      </c>
      <c r="G131" s="191" t="s">
        <v>136</v>
      </c>
      <c r="H131" s="192">
        <v>12</v>
      </c>
      <c r="I131" s="193"/>
      <c r="J131" s="193">
        <f>ROUND(I131*H131,2)</f>
        <v>0</v>
      </c>
      <c r="K131" s="194"/>
      <c r="L131" s="33"/>
      <c r="M131" s="195" t="s">
        <v>1</v>
      </c>
      <c r="N131" s="196" t="s">
        <v>35</v>
      </c>
      <c r="O131" s="197">
        <v>0</v>
      </c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99" t="s">
        <v>120</v>
      </c>
      <c r="AT131" s="199" t="s">
        <v>116</v>
      </c>
      <c r="AU131" s="199" t="s">
        <v>121</v>
      </c>
      <c r="AY131" s="14" t="s">
        <v>114</v>
      </c>
      <c r="BE131" s="200">
        <f>IF(N131="základná",J131,0)</f>
        <v>0</v>
      </c>
      <c r="BF131" s="200">
        <f>IF(N131="znížená",J131,0)</f>
        <v>0</v>
      </c>
      <c r="BG131" s="200">
        <f>IF(N131="zákl. prenesená",J131,0)</f>
        <v>0</v>
      </c>
      <c r="BH131" s="200">
        <f>IF(N131="zníž. prenesená",J131,0)</f>
        <v>0</v>
      </c>
      <c r="BI131" s="200">
        <f>IF(N131="nulová",J131,0)</f>
        <v>0</v>
      </c>
      <c r="BJ131" s="14" t="s">
        <v>121</v>
      </c>
      <c r="BK131" s="200">
        <f>ROUND(I131*H131,2)</f>
        <v>0</v>
      </c>
      <c r="BL131" s="14" t="s">
        <v>120</v>
      </c>
      <c r="BM131" s="199" t="s">
        <v>137</v>
      </c>
    </row>
    <row r="132" spans="1:65" s="12" customFormat="1" ht="22.9" customHeight="1">
      <c r="B132" s="173"/>
      <c r="C132" s="174"/>
      <c r="D132" s="175" t="s">
        <v>68</v>
      </c>
      <c r="E132" s="186" t="s">
        <v>127</v>
      </c>
      <c r="F132" s="186" t="s">
        <v>138</v>
      </c>
      <c r="G132" s="174"/>
      <c r="H132" s="174"/>
      <c r="I132" s="174"/>
      <c r="J132" s="187">
        <f>BK132</f>
        <v>0</v>
      </c>
      <c r="K132" s="174"/>
      <c r="L132" s="178"/>
      <c r="M132" s="179"/>
      <c r="N132" s="180"/>
      <c r="O132" s="180"/>
      <c r="P132" s="181">
        <f>P133</f>
        <v>0</v>
      </c>
      <c r="Q132" s="180"/>
      <c r="R132" s="181">
        <f>R133</f>
        <v>0</v>
      </c>
      <c r="S132" s="180"/>
      <c r="T132" s="182">
        <f>T133</f>
        <v>0</v>
      </c>
      <c r="AR132" s="183" t="s">
        <v>77</v>
      </c>
      <c r="AT132" s="184" t="s">
        <v>68</v>
      </c>
      <c r="AU132" s="184" t="s">
        <v>77</v>
      </c>
      <c r="AY132" s="183" t="s">
        <v>114</v>
      </c>
      <c r="BK132" s="185">
        <f>BK133</f>
        <v>0</v>
      </c>
    </row>
    <row r="133" spans="1:65" s="2" customFormat="1" ht="24.2" customHeight="1">
      <c r="A133" s="28"/>
      <c r="B133" s="29"/>
      <c r="C133" s="188" t="s">
        <v>139</v>
      </c>
      <c r="D133" s="188" t="s">
        <v>116</v>
      </c>
      <c r="E133" s="189" t="s">
        <v>140</v>
      </c>
      <c r="F133" s="190" t="s">
        <v>141</v>
      </c>
      <c r="G133" s="191" t="s">
        <v>142</v>
      </c>
      <c r="H133" s="192">
        <v>9</v>
      </c>
      <c r="I133" s="193"/>
      <c r="J133" s="193">
        <f>ROUND(I133*H133,2)</f>
        <v>0</v>
      </c>
      <c r="K133" s="194"/>
      <c r="L133" s="33"/>
      <c r="M133" s="195" t="s">
        <v>1</v>
      </c>
      <c r="N133" s="196" t="s">
        <v>35</v>
      </c>
      <c r="O133" s="197">
        <v>0</v>
      </c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9" t="s">
        <v>120</v>
      </c>
      <c r="AT133" s="199" t="s">
        <v>116</v>
      </c>
      <c r="AU133" s="199" t="s">
        <v>121</v>
      </c>
      <c r="AY133" s="14" t="s">
        <v>114</v>
      </c>
      <c r="BE133" s="200">
        <f>IF(N133="základná",J133,0)</f>
        <v>0</v>
      </c>
      <c r="BF133" s="200">
        <f>IF(N133="znížená",J133,0)</f>
        <v>0</v>
      </c>
      <c r="BG133" s="200">
        <f>IF(N133="zákl. prenesená",J133,0)</f>
        <v>0</v>
      </c>
      <c r="BH133" s="200">
        <f>IF(N133="zníž. prenesená",J133,0)</f>
        <v>0</v>
      </c>
      <c r="BI133" s="200">
        <f>IF(N133="nulová",J133,0)</f>
        <v>0</v>
      </c>
      <c r="BJ133" s="14" t="s">
        <v>121</v>
      </c>
      <c r="BK133" s="200">
        <f>ROUND(I133*H133,2)</f>
        <v>0</v>
      </c>
      <c r="BL133" s="14" t="s">
        <v>120</v>
      </c>
      <c r="BM133" s="199" t="s">
        <v>139</v>
      </c>
    </row>
    <row r="134" spans="1:65" s="12" customFormat="1" ht="22.9" customHeight="1">
      <c r="B134" s="173"/>
      <c r="C134" s="174"/>
      <c r="D134" s="175" t="s">
        <v>68</v>
      </c>
      <c r="E134" s="186" t="s">
        <v>124</v>
      </c>
      <c r="F134" s="186" t="s">
        <v>143</v>
      </c>
      <c r="G134" s="174"/>
      <c r="H134" s="174"/>
      <c r="I134" s="174"/>
      <c r="J134" s="187">
        <f>BK134</f>
        <v>0</v>
      </c>
      <c r="K134" s="174"/>
      <c r="L134" s="178"/>
      <c r="M134" s="179"/>
      <c r="N134" s="180"/>
      <c r="O134" s="180"/>
      <c r="P134" s="181">
        <f>SUM(P135:P139)</f>
        <v>0</v>
      </c>
      <c r="Q134" s="180"/>
      <c r="R134" s="181">
        <f>SUM(R135:R139)</f>
        <v>0</v>
      </c>
      <c r="S134" s="180"/>
      <c r="T134" s="182">
        <f>SUM(T135:T139)</f>
        <v>0</v>
      </c>
      <c r="AR134" s="183" t="s">
        <v>77</v>
      </c>
      <c r="AT134" s="184" t="s">
        <v>68</v>
      </c>
      <c r="AU134" s="184" t="s">
        <v>77</v>
      </c>
      <c r="AY134" s="183" t="s">
        <v>114</v>
      </c>
      <c r="BK134" s="185">
        <f>SUM(BK135:BK139)</f>
        <v>0</v>
      </c>
    </row>
    <row r="135" spans="1:65" s="2" customFormat="1" ht="24.2" customHeight="1">
      <c r="A135" s="28"/>
      <c r="B135" s="29"/>
      <c r="C135" s="188" t="s">
        <v>144</v>
      </c>
      <c r="D135" s="188" t="s">
        <v>116</v>
      </c>
      <c r="E135" s="189" t="s">
        <v>145</v>
      </c>
      <c r="F135" s="190" t="s">
        <v>146</v>
      </c>
      <c r="G135" s="191" t="s">
        <v>136</v>
      </c>
      <c r="H135" s="192">
        <v>420.83</v>
      </c>
      <c r="I135" s="193"/>
      <c r="J135" s="193">
        <f>ROUND(I135*H135,2)</f>
        <v>0</v>
      </c>
      <c r="K135" s="194"/>
      <c r="L135" s="33"/>
      <c r="M135" s="195" t="s">
        <v>1</v>
      </c>
      <c r="N135" s="196" t="s">
        <v>35</v>
      </c>
      <c r="O135" s="197">
        <v>0</v>
      </c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9" t="s">
        <v>120</v>
      </c>
      <c r="AT135" s="199" t="s">
        <v>116</v>
      </c>
      <c r="AU135" s="199" t="s">
        <v>121</v>
      </c>
      <c r="AY135" s="14" t="s">
        <v>114</v>
      </c>
      <c r="BE135" s="200">
        <f>IF(N135="základná",J135,0)</f>
        <v>0</v>
      </c>
      <c r="BF135" s="200">
        <f>IF(N135="znížená",J135,0)</f>
        <v>0</v>
      </c>
      <c r="BG135" s="200">
        <f>IF(N135="zákl. prenesená",J135,0)</f>
        <v>0</v>
      </c>
      <c r="BH135" s="200">
        <f>IF(N135="zníž. prenesená",J135,0)</f>
        <v>0</v>
      </c>
      <c r="BI135" s="200">
        <f>IF(N135="nulová",J135,0)</f>
        <v>0</v>
      </c>
      <c r="BJ135" s="14" t="s">
        <v>121</v>
      </c>
      <c r="BK135" s="200">
        <f>ROUND(I135*H135,2)</f>
        <v>0</v>
      </c>
      <c r="BL135" s="14" t="s">
        <v>120</v>
      </c>
      <c r="BM135" s="199" t="s">
        <v>147</v>
      </c>
    </row>
    <row r="136" spans="1:65" s="2" customFormat="1" ht="24.2" customHeight="1">
      <c r="A136" s="28"/>
      <c r="B136" s="29"/>
      <c r="C136" s="188" t="s">
        <v>120</v>
      </c>
      <c r="D136" s="188" t="s">
        <v>116</v>
      </c>
      <c r="E136" s="189" t="s">
        <v>148</v>
      </c>
      <c r="F136" s="190" t="s">
        <v>149</v>
      </c>
      <c r="G136" s="191" t="s">
        <v>136</v>
      </c>
      <c r="H136" s="192">
        <v>12</v>
      </c>
      <c r="I136" s="193"/>
      <c r="J136" s="193">
        <f>ROUND(I136*H136,2)</f>
        <v>0</v>
      </c>
      <c r="K136" s="194"/>
      <c r="L136" s="33"/>
      <c r="M136" s="195" t="s">
        <v>1</v>
      </c>
      <c r="N136" s="196" t="s">
        <v>35</v>
      </c>
      <c r="O136" s="197">
        <v>0</v>
      </c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9" t="s">
        <v>120</v>
      </c>
      <c r="AT136" s="199" t="s">
        <v>116</v>
      </c>
      <c r="AU136" s="199" t="s">
        <v>121</v>
      </c>
      <c r="AY136" s="14" t="s">
        <v>114</v>
      </c>
      <c r="BE136" s="200">
        <f>IF(N136="základná",J136,0)</f>
        <v>0</v>
      </c>
      <c r="BF136" s="200">
        <f>IF(N136="znížená",J136,0)</f>
        <v>0</v>
      </c>
      <c r="BG136" s="200">
        <f>IF(N136="zákl. prenesená",J136,0)</f>
        <v>0</v>
      </c>
      <c r="BH136" s="200">
        <f>IF(N136="zníž. prenesená",J136,0)</f>
        <v>0</v>
      </c>
      <c r="BI136" s="200">
        <f>IF(N136="nulová",J136,0)</f>
        <v>0</v>
      </c>
      <c r="BJ136" s="14" t="s">
        <v>121</v>
      </c>
      <c r="BK136" s="200">
        <f>ROUND(I136*H136,2)</f>
        <v>0</v>
      </c>
      <c r="BL136" s="14" t="s">
        <v>120</v>
      </c>
      <c r="BM136" s="199" t="s">
        <v>150</v>
      </c>
    </row>
    <row r="137" spans="1:65" s="2" customFormat="1" ht="33" customHeight="1">
      <c r="A137" s="28"/>
      <c r="B137" s="29"/>
      <c r="C137" s="188" t="s">
        <v>122</v>
      </c>
      <c r="D137" s="188" t="s">
        <v>116</v>
      </c>
      <c r="E137" s="189" t="s">
        <v>151</v>
      </c>
      <c r="F137" s="190" t="s">
        <v>152</v>
      </c>
      <c r="G137" s="191" t="s">
        <v>119</v>
      </c>
      <c r="H137" s="192">
        <v>2453.6999999999998</v>
      </c>
      <c r="I137" s="193"/>
      <c r="J137" s="193">
        <f>ROUND(I137*H137,2)</f>
        <v>0</v>
      </c>
      <c r="K137" s="194"/>
      <c r="L137" s="33"/>
      <c r="M137" s="195" t="s">
        <v>1</v>
      </c>
      <c r="N137" s="196" t="s">
        <v>35</v>
      </c>
      <c r="O137" s="197">
        <v>0</v>
      </c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99" t="s">
        <v>120</v>
      </c>
      <c r="AT137" s="199" t="s">
        <v>116</v>
      </c>
      <c r="AU137" s="199" t="s">
        <v>121</v>
      </c>
      <c r="AY137" s="14" t="s">
        <v>114</v>
      </c>
      <c r="BE137" s="200">
        <f>IF(N137="základná",J137,0)</f>
        <v>0</v>
      </c>
      <c r="BF137" s="200">
        <f>IF(N137="znížená",J137,0)</f>
        <v>0</v>
      </c>
      <c r="BG137" s="200">
        <f>IF(N137="zákl. prenesená",J137,0)</f>
        <v>0</v>
      </c>
      <c r="BH137" s="200">
        <f>IF(N137="zníž. prenesená",J137,0)</f>
        <v>0</v>
      </c>
      <c r="BI137" s="200">
        <f>IF(N137="nulová",J137,0)</f>
        <v>0</v>
      </c>
      <c r="BJ137" s="14" t="s">
        <v>121</v>
      </c>
      <c r="BK137" s="200">
        <f>ROUND(I137*H137,2)</f>
        <v>0</v>
      </c>
      <c r="BL137" s="14" t="s">
        <v>120</v>
      </c>
      <c r="BM137" s="199" t="s">
        <v>153</v>
      </c>
    </row>
    <row r="138" spans="1:65" s="2" customFormat="1" ht="24.2" customHeight="1">
      <c r="A138" s="28"/>
      <c r="B138" s="29"/>
      <c r="C138" s="188" t="s">
        <v>130</v>
      </c>
      <c r="D138" s="188" t="s">
        <v>116</v>
      </c>
      <c r="E138" s="189" t="s">
        <v>154</v>
      </c>
      <c r="F138" s="190" t="s">
        <v>155</v>
      </c>
      <c r="G138" s="191" t="s">
        <v>156</v>
      </c>
      <c r="H138" s="192">
        <v>311.62</v>
      </c>
      <c r="I138" s="193"/>
      <c r="J138" s="193">
        <f>ROUND(I138*H138,2)</f>
        <v>0</v>
      </c>
      <c r="K138" s="194"/>
      <c r="L138" s="33"/>
      <c r="M138" s="195" t="s">
        <v>1</v>
      </c>
      <c r="N138" s="196" t="s">
        <v>35</v>
      </c>
      <c r="O138" s="197">
        <v>0</v>
      </c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9" t="s">
        <v>120</v>
      </c>
      <c r="AT138" s="199" t="s">
        <v>116</v>
      </c>
      <c r="AU138" s="199" t="s">
        <v>121</v>
      </c>
      <c r="AY138" s="14" t="s">
        <v>114</v>
      </c>
      <c r="BE138" s="200">
        <f>IF(N138="základná",J138,0)</f>
        <v>0</v>
      </c>
      <c r="BF138" s="200">
        <f>IF(N138="znížená",J138,0)</f>
        <v>0</v>
      </c>
      <c r="BG138" s="200">
        <f>IF(N138="zákl. prenesená",J138,0)</f>
        <v>0</v>
      </c>
      <c r="BH138" s="200">
        <f>IF(N138="zníž. prenesená",J138,0)</f>
        <v>0</v>
      </c>
      <c r="BI138" s="200">
        <f>IF(N138="nulová",J138,0)</f>
        <v>0</v>
      </c>
      <c r="BJ138" s="14" t="s">
        <v>121</v>
      </c>
      <c r="BK138" s="200">
        <f>ROUND(I138*H138,2)</f>
        <v>0</v>
      </c>
      <c r="BL138" s="14" t="s">
        <v>120</v>
      </c>
      <c r="BM138" s="199" t="s">
        <v>7</v>
      </c>
    </row>
    <row r="139" spans="1:65" s="2" customFormat="1" ht="24.2" customHeight="1">
      <c r="A139" s="28"/>
      <c r="B139" s="29"/>
      <c r="C139" s="188" t="s">
        <v>157</v>
      </c>
      <c r="D139" s="188" t="s">
        <v>116</v>
      </c>
      <c r="E139" s="189" t="s">
        <v>158</v>
      </c>
      <c r="F139" s="190" t="s">
        <v>159</v>
      </c>
      <c r="G139" s="191" t="s">
        <v>156</v>
      </c>
      <c r="H139" s="192">
        <v>311.62</v>
      </c>
      <c r="I139" s="193"/>
      <c r="J139" s="193">
        <f>ROUND(I139*H139,2)</f>
        <v>0</v>
      </c>
      <c r="K139" s="194"/>
      <c r="L139" s="33"/>
      <c r="M139" s="195" t="s">
        <v>1</v>
      </c>
      <c r="N139" s="196" t="s">
        <v>35</v>
      </c>
      <c r="O139" s="197">
        <v>0</v>
      </c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9" t="s">
        <v>120</v>
      </c>
      <c r="AT139" s="199" t="s">
        <v>116</v>
      </c>
      <c r="AU139" s="199" t="s">
        <v>121</v>
      </c>
      <c r="AY139" s="14" t="s">
        <v>114</v>
      </c>
      <c r="BE139" s="200">
        <f>IF(N139="základná",J139,0)</f>
        <v>0</v>
      </c>
      <c r="BF139" s="200">
        <f>IF(N139="znížená",J139,0)</f>
        <v>0</v>
      </c>
      <c r="BG139" s="200">
        <f>IF(N139="zákl. prenesená",J139,0)</f>
        <v>0</v>
      </c>
      <c r="BH139" s="200">
        <f>IF(N139="zníž. prenesená",J139,0)</f>
        <v>0</v>
      </c>
      <c r="BI139" s="200">
        <f>IF(N139="nulová",J139,0)</f>
        <v>0</v>
      </c>
      <c r="BJ139" s="14" t="s">
        <v>121</v>
      </c>
      <c r="BK139" s="200">
        <f>ROUND(I139*H139,2)</f>
        <v>0</v>
      </c>
      <c r="BL139" s="14" t="s">
        <v>120</v>
      </c>
      <c r="BM139" s="199" t="s">
        <v>160</v>
      </c>
    </row>
    <row r="140" spans="1:65" s="12" customFormat="1" ht="22.9" customHeight="1">
      <c r="B140" s="173"/>
      <c r="C140" s="174"/>
      <c r="D140" s="175" t="s">
        <v>68</v>
      </c>
      <c r="E140" s="186" t="s">
        <v>161</v>
      </c>
      <c r="F140" s="186" t="s">
        <v>162</v>
      </c>
      <c r="G140" s="174"/>
      <c r="H140" s="174"/>
      <c r="I140" s="174"/>
      <c r="J140" s="187">
        <f>BK140</f>
        <v>0</v>
      </c>
      <c r="K140" s="174"/>
      <c r="L140" s="178"/>
      <c r="M140" s="179"/>
      <c r="N140" s="180"/>
      <c r="O140" s="180"/>
      <c r="P140" s="181">
        <f>SUM(P141:P142)</f>
        <v>0</v>
      </c>
      <c r="Q140" s="180"/>
      <c r="R140" s="181">
        <f>SUM(R141:R142)</f>
        <v>0</v>
      </c>
      <c r="S140" s="180"/>
      <c r="T140" s="182">
        <f>SUM(T141:T142)</f>
        <v>0</v>
      </c>
      <c r="AR140" s="183" t="s">
        <v>77</v>
      </c>
      <c r="AT140" s="184" t="s">
        <v>68</v>
      </c>
      <c r="AU140" s="184" t="s">
        <v>77</v>
      </c>
      <c r="AY140" s="183" t="s">
        <v>114</v>
      </c>
      <c r="BK140" s="185">
        <f>SUM(BK141:BK142)</f>
        <v>0</v>
      </c>
    </row>
    <row r="141" spans="1:65" s="2" customFormat="1" ht="33" customHeight="1">
      <c r="A141" s="28"/>
      <c r="B141" s="29"/>
      <c r="C141" s="188" t="s">
        <v>137</v>
      </c>
      <c r="D141" s="188" t="s">
        <v>116</v>
      </c>
      <c r="E141" s="189" t="s">
        <v>163</v>
      </c>
      <c r="F141" s="190" t="s">
        <v>164</v>
      </c>
      <c r="G141" s="191" t="s">
        <v>156</v>
      </c>
      <c r="H141" s="192">
        <v>702.20899999999995</v>
      </c>
      <c r="I141" s="193"/>
      <c r="J141" s="193">
        <f>ROUND(I141*H141,2)</f>
        <v>0</v>
      </c>
      <c r="K141" s="194"/>
      <c r="L141" s="33"/>
      <c r="M141" s="195" t="s">
        <v>1</v>
      </c>
      <c r="N141" s="196" t="s">
        <v>35</v>
      </c>
      <c r="O141" s="197">
        <v>0</v>
      </c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9" t="s">
        <v>120</v>
      </c>
      <c r="AT141" s="199" t="s">
        <v>116</v>
      </c>
      <c r="AU141" s="199" t="s">
        <v>121</v>
      </c>
      <c r="AY141" s="14" t="s">
        <v>114</v>
      </c>
      <c r="BE141" s="200">
        <f>IF(N141="základná",J141,0)</f>
        <v>0</v>
      </c>
      <c r="BF141" s="200">
        <f>IF(N141="znížená",J141,0)</f>
        <v>0</v>
      </c>
      <c r="BG141" s="200">
        <f>IF(N141="zákl. prenesená",J141,0)</f>
        <v>0</v>
      </c>
      <c r="BH141" s="200">
        <f>IF(N141="zníž. prenesená",J141,0)</f>
        <v>0</v>
      </c>
      <c r="BI141" s="200">
        <f>IF(N141="nulová",J141,0)</f>
        <v>0</v>
      </c>
      <c r="BJ141" s="14" t="s">
        <v>121</v>
      </c>
      <c r="BK141" s="200">
        <f>ROUND(I141*H141,2)</f>
        <v>0</v>
      </c>
      <c r="BL141" s="14" t="s">
        <v>120</v>
      </c>
      <c r="BM141" s="199" t="s">
        <v>165</v>
      </c>
    </row>
    <row r="142" spans="1:65" s="2" customFormat="1" ht="44.25" customHeight="1">
      <c r="A142" s="28"/>
      <c r="B142" s="29"/>
      <c r="C142" s="188" t="s">
        <v>166</v>
      </c>
      <c r="D142" s="188" t="s">
        <v>116</v>
      </c>
      <c r="E142" s="189" t="s">
        <v>167</v>
      </c>
      <c r="F142" s="190" t="s">
        <v>168</v>
      </c>
      <c r="G142" s="191" t="s">
        <v>156</v>
      </c>
      <c r="H142" s="192">
        <v>702.20899999999995</v>
      </c>
      <c r="I142" s="193"/>
      <c r="J142" s="193">
        <f>ROUND(I142*H142,2)</f>
        <v>0</v>
      </c>
      <c r="K142" s="194"/>
      <c r="L142" s="33"/>
      <c r="M142" s="195" t="s">
        <v>1</v>
      </c>
      <c r="N142" s="196" t="s">
        <v>35</v>
      </c>
      <c r="O142" s="197">
        <v>0</v>
      </c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99" t="s">
        <v>120</v>
      </c>
      <c r="AT142" s="199" t="s">
        <v>116</v>
      </c>
      <c r="AU142" s="199" t="s">
        <v>121</v>
      </c>
      <c r="AY142" s="14" t="s">
        <v>114</v>
      </c>
      <c r="BE142" s="200">
        <f>IF(N142="základná",J142,0)</f>
        <v>0</v>
      </c>
      <c r="BF142" s="200">
        <f>IF(N142="znížená",J142,0)</f>
        <v>0</v>
      </c>
      <c r="BG142" s="200">
        <f>IF(N142="zákl. prenesená",J142,0)</f>
        <v>0</v>
      </c>
      <c r="BH142" s="200">
        <f>IF(N142="zníž. prenesená",J142,0)</f>
        <v>0</v>
      </c>
      <c r="BI142" s="200">
        <f>IF(N142="nulová",J142,0)</f>
        <v>0</v>
      </c>
      <c r="BJ142" s="14" t="s">
        <v>121</v>
      </c>
      <c r="BK142" s="200">
        <f>ROUND(I142*H142,2)</f>
        <v>0</v>
      </c>
      <c r="BL142" s="14" t="s">
        <v>120</v>
      </c>
      <c r="BM142" s="199" t="s">
        <v>169</v>
      </c>
    </row>
    <row r="143" spans="1:65" s="12" customFormat="1" ht="25.9" customHeight="1">
      <c r="B143" s="173"/>
      <c r="C143" s="174"/>
      <c r="D143" s="175" t="s">
        <v>68</v>
      </c>
      <c r="E143" s="176" t="s">
        <v>170</v>
      </c>
      <c r="F143" s="176" t="s">
        <v>171</v>
      </c>
      <c r="G143" s="174"/>
      <c r="H143" s="174"/>
      <c r="I143" s="174"/>
      <c r="J143" s="177">
        <f>BK143</f>
        <v>0</v>
      </c>
      <c r="K143" s="174"/>
      <c r="L143" s="178"/>
      <c r="M143" s="179"/>
      <c r="N143" s="180"/>
      <c r="O143" s="180"/>
      <c r="P143" s="181">
        <f>P144</f>
        <v>0</v>
      </c>
      <c r="Q143" s="180"/>
      <c r="R143" s="181">
        <f>R144</f>
        <v>0</v>
      </c>
      <c r="S143" s="180"/>
      <c r="T143" s="182">
        <f>T144</f>
        <v>0</v>
      </c>
      <c r="AR143" s="183" t="s">
        <v>122</v>
      </c>
      <c r="AT143" s="184" t="s">
        <v>68</v>
      </c>
      <c r="AU143" s="184" t="s">
        <v>69</v>
      </c>
      <c r="AY143" s="183" t="s">
        <v>114</v>
      </c>
      <c r="BK143" s="185">
        <f>BK144</f>
        <v>0</v>
      </c>
    </row>
    <row r="144" spans="1:65" s="2" customFormat="1" ht="37.9" customHeight="1">
      <c r="A144" s="28"/>
      <c r="B144" s="29"/>
      <c r="C144" s="188" t="s">
        <v>147</v>
      </c>
      <c r="D144" s="188" t="s">
        <v>116</v>
      </c>
      <c r="E144" s="189" t="s">
        <v>172</v>
      </c>
      <c r="F144" s="190" t="s">
        <v>173</v>
      </c>
      <c r="G144" s="191" t="s">
        <v>174</v>
      </c>
      <c r="H144" s="192">
        <v>0</v>
      </c>
      <c r="I144" s="193"/>
      <c r="J144" s="193">
        <f>ROUND(I144*H144,2)</f>
        <v>0</v>
      </c>
      <c r="K144" s="194"/>
      <c r="L144" s="33"/>
      <c r="M144" s="201" t="s">
        <v>1</v>
      </c>
      <c r="N144" s="202" t="s">
        <v>35</v>
      </c>
      <c r="O144" s="203">
        <v>0</v>
      </c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99" t="s">
        <v>120</v>
      </c>
      <c r="AT144" s="199" t="s">
        <v>116</v>
      </c>
      <c r="AU144" s="199" t="s">
        <v>77</v>
      </c>
      <c r="AY144" s="14" t="s">
        <v>114</v>
      </c>
      <c r="BE144" s="200">
        <f>IF(N144="základná",J144,0)</f>
        <v>0</v>
      </c>
      <c r="BF144" s="200">
        <f>IF(N144="znížená",J144,0)</f>
        <v>0</v>
      </c>
      <c r="BG144" s="200">
        <f>IF(N144="zákl. prenesená",J144,0)</f>
        <v>0</v>
      </c>
      <c r="BH144" s="200">
        <f>IF(N144="zníž. prenesená",J144,0)</f>
        <v>0</v>
      </c>
      <c r="BI144" s="200">
        <f>IF(N144="nulová",J144,0)</f>
        <v>0</v>
      </c>
      <c r="BJ144" s="14" t="s">
        <v>121</v>
      </c>
      <c r="BK144" s="200">
        <f>ROUND(I144*H144,2)</f>
        <v>0</v>
      </c>
      <c r="BL144" s="14" t="s">
        <v>120</v>
      </c>
      <c r="BM144" s="199" t="s">
        <v>175</v>
      </c>
    </row>
    <row r="145" spans="1:31" s="2" customFormat="1" ht="6.95" customHeight="1">
      <c r="A145" s="28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33"/>
      <c r="M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</sheetData>
  <autoFilter ref="C122:K14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showGridLines="0" topLeftCell="A109" workbookViewId="0">
      <selection activeCell="X135" sqref="X13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81</v>
      </c>
    </row>
    <row r="3" spans="1:4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7"/>
      <c r="AT3" s="14" t="s">
        <v>69</v>
      </c>
    </row>
    <row r="4" spans="1:46" s="1" customFormat="1" ht="24.95" customHeight="1">
      <c r="B4" s="17"/>
      <c r="D4" s="108" t="s">
        <v>85</v>
      </c>
      <c r="L4" s="17"/>
      <c r="M4" s="109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0" t="s">
        <v>13</v>
      </c>
      <c r="L6" s="17"/>
    </row>
    <row r="7" spans="1:46" s="1" customFormat="1" ht="16.5" customHeight="1">
      <c r="B7" s="17"/>
      <c r="E7" s="247" t="str">
        <f>'Rekapitulácia stavby'!K6</f>
        <v>Oprava ciest Nová Baňa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10" t="s">
        <v>86</v>
      </c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176</v>
      </c>
      <c r="F9" s="250"/>
      <c r="G9" s="250"/>
      <c r="H9" s="250"/>
      <c r="I9" s="28"/>
      <c r="J9" s="28"/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10" t="s">
        <v>15</v>
      </c>
      <c r="E11" s="28"/>
      <c r="F11" s="111" t="s">
        <v>1</v>
      </c>
      <c r="G11" s="28"/>
      <c r="H11" s="28"/>
      <c r="I11" s="110" t="s">
        <v>16</v>
      </c>
      <c r="J11" s="111" t="s">
        <v>1</v>
      </c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10" t="s">
        <v>17</v>
      </c>
      <c r="E12" s="28"/>
      <c r="F12" s="111" t="s">
        <v>18</v>
      </c>
      <c r="G12" s="28"/>
      <c r="H12" s="28"/>
      <c r="I12" s="110" t="s">
        <v>19</v>
      </c>
      <c r="J12" s="112" t="str">
        <f>'Rekapitulácia stavby'!AN8</f>
        <v>30. 3. 2022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10" t="s">
        <v>21</v>
      </c>
      <c r="E14" s="28"/>
      <c r="F14" s="28"/>
      <c r="G14" s="28"/>
      <c r="H14" s="28"/>
      <c r="I14" s="110" t="s">
        <v>22</v>
      </c>
      <c r="J14" s="111" t="str">
        <f>IF('Rekapitulácia stavby'!AN10="","",'Rekapitulácia stavby'!AN10)</f>
        <v/>
      </c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11" t="str">
        <f>IF('Rekapitulácia stavby'!E11="","",'Rekapitulácia stavby'!E11)</f>
        <v xml:space="preserve"> </v>
      </c>
      <c r="F15" s="28"/>
      <c r="G15" s="28"/>
      <c r="H15" s="28"/>
      <c r="I15" s="110" t="s">
        <v>23</v>
      </c>
      <c r="J15" s="111" t="str">
        <f>IF('Rekapitulácia stavby'!AN11="","",'Rekapitulácia stavby'!AN11)</f>
        <v/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10" t="s">
        <v>24</v>
      </c>
      <c r="E17" s="28"/>
      <c r="F17" s="28"/>
      <c r="G17" s="28"/>
      <c r="H17" s="28"/>
      <c r="I17" s="110" t="s">
        <v>22</v>
      </c>
      <c r="J17" s="111" t="str">
        <f>'Rekapitulácia stavby'!AN13</f>
        <v/>
      </c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1" t="str">
        <f>'Rekapitulácia stavby'!E14</f>
        <v xml:space="preserve"> </v>
      </c>
      <c r="F18" s="251"/>
      <c r="G18" s="251"/>
      <c r="H18" s="251"/>
      <c r="I18" s="110" t="s">
        <v>23</v>
      </c>
      <c r="J18" s="111" t="str">
        <f>'Rekapitulácia stavby'!AN14</f>
        <v/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10" t="s">
        <v>25</v>
      </c>
      <c r="E20" s="28"/>
      <c r="F20" s="28"/>
      <c r="G20" s="28"/>
      <c r="H20" s="28"/>
      <c r="I20" s="110" t="s">
        <v>22</v>
      </c>
      <c r="J20" s="111" t="str">
        <f>IF('Rekapitulácia stavby'!AN16="","",'Rekapitulácia stavby'!AN16)</f>
        <v/>
      </c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11" t="str">
        <f>IF('Rekapitulácia stavby'!E17="","",'Rekapitulácia stavby'!E17)</f>
        <v xml:space="preserve"> </v>
      </c>
      <c r="F21" s="28"/>
      <c r="G21" s="28"/>
      <c r="H21" s="28"/>
      <c r="I21" s="110" t="s">
        <v>23</v>
      </c>
      <c r="J21" s="111" t="str">
        <f>IF('Rekapitulácia stavby'!AN17="","",'Rekapitulácia stavby'!AN17)</f>
        <v/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10" t="s">
        <v>27</v>
      </c>
      <c r="E23" s="28"/>
      <c r="F23" s="28"/>
      <c r="G23" s="28"/>
      <c r="H23" s="28"/>
      <c r="I23" s="110" t="s">
        <v>22</v>
      </c>
      <c r="J23" s="111" t="str">
        <f>IF('Rekapitulácia stavby'!AN19="","",'Rekapitulácia stavby'!AN19)</f>
        <v/>
      </c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11" t="str">
        <f>IF('Rekapitulácia stavby'!E20="","",'Rekapitulácia stavby'!E20)</f>
        <v xml:space="preserve"> </v>
      </c>
      <c r="F24" s="28"/>
      <c r="G24" s="28"/>
      <c r="H24" s="28"/>
      <c r="I24" s="110" t="s">
        <v>23</v>
      </c>
      <c r="J24" s="111" t="str">
        <f>IF('Rekapitulácia stavby'!AN20="","",'Rekapitulácia stavby'!AN20)</f>
        <v/>
      </c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10" t="s">
        <v>28</v>
      </c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13"/>
      <c r="B27" s="114"/>
      <c r="C27" s="113"/>
      <c r="D27" s="113"/>
      <c r="E27" s="252" t="s">
        <v>1</v>
      </c>
      <c r="F27" s="252"/>
      <c r="G27" s="252"/>
      <c r="H27" s="25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6"/>
      <c r="E29" s="116"/>
      <c r="F29" s="116"/>
      <c r="G29" s="116"/>
      <c r="H29" s="116"/>
      <c r="I29" s="116"/>
      <c r="J29" s="116"/>
      <c r="K29" s="116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7" t="s">
        <v>29</v>
      </c>
      <c r="E30" s="28"/>
      <c r="F30" s="28"/>
      <c r="G30" s="28"/>
      <c r="H30" s="28"/>
      <c r="I30" s="28"/>
      <c r="J30" s="118">
        <f>ROUND(J122, 2)</f>
        <v>0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6"/>
      <c r="E31" s="116"/>
      <c r="F31" s="116"/>
      <c r="G31" s="116"/>
      <c r="H31" s="116"/>
      <c r="I31" s="116"/>
      <c r="J31" s="116"/>
      <c r="K31" s="116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9" t="s">
        <v>31</v>
      </c>
      <c r="G32" s="28"/>
      <c r="H32" s="28"/>
      <c r="I32" s="119" t="s">
        <v>30</v>
      </c>
      <c r="J32" s="119" t="s">
        <v>32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20" t="s">
        <v>33</v>
      </c>
      <c r="E33" s="121" t="s">
        <v>34</v>
      </c>
      <c r="F33" s="122">
        <f>ROUND((SUM(BE122:BE141)),  2)</f>
        <v>0</v>
      </c>
      <c r="G33" s="123"/>
      <c r="H33" s="123"/>
      <c r="I33" s="124">
        <v>0.2</v>
      </c>
      <c r="J33" s="122">
        <f>ROUND(((SUM(BE122:BE141))*I33),  2)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21" t="s">
        <v>35</v>
      </c>
      <c r="F34" s="125">
        <f>ROUND((SUM(BF122:BF141)),  2)</f>
        <v>0</v>
      </c>
      <c r="G34" s="28"/>
      <c r="H34" s="28"/>
      <c r="I34" s="126">
        <v>0.2</v>
      </c>
      <c r="J34" s="125">
        <f>ROUND(((SUM(BF122:BF141))*I34),  2)</f>
        <v>0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10" t="s">
        <v>36</v>
      </c>
      <c r="F35" s="125">
        <f>ROUND((SUM(BG122:BG141)),  2)</f>
        <v>0</v>
      </c>
      <c r="G35" s="28"/>
      <c r="H35" s="28"/>
      <c r="I35" s="126">
        <v>0.2</v>
      </c>
      <c r="J35" s="125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10" t="s">
        <v>37</v>
      </c>
      <c r="F36" s="125">
        <f>ROUND((SUM(BH122:BH141)),  2)</f>
        <v>0</v>
      </c>
      <c r="G36" s="28"/>
      <c r="H36" s="28"/>
      <c r="I36" s="126">
        <v>0.2</v>
      </c>
      <c r="J36" s="125">
        <f>0</f>
        <v>0</v>
      </c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21" t="s">
        <v>38</v>
      </c>
      <c r="F37" s="122">
        <f>ROUND((SUM(BI122:BI141)),  2)</f>
        <v>0</v>
      </c>
      <c r="G37" s="123"/>
      <c r="H37" s="123"/>
      <c r="I37" s="124">
        <v>0</v>
      </c>
      <c r="J37" s="122">
        <f>0</f>
        <v>0</v>
      </c>
      <c r="K37" s="28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27"/>
      <c r="D39" s="128" t="s">
        <v>39</v>
      </c>
      <c r="E39" s="129"/>
      <c r="F39" s="129"/>
      <c r="G39" s="130" t="s">
        <v>40</v>
      </c>
      <c r="H39" s="131" t="s">
        <v>41</v>
      </c>
      <c r="I39" s="129"/>
      <c r="J39" s="132">
        <f>SUM(J30:J37)</f>
        <v>0</v>
      </c>
      <c r="K39" s="133"/>
      <c r="L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9"/>
      <c r="D50" s="134" t="s">
        <v>42</v>
      </c>
      <c r="E50" s="135"/>
      <c r="F50" s="135"/>
      <c r="G50" s="134" t="s">
        <v>43</v>
      </c>
      <c r="H50" s="135"/>
      <c r="I50" s="135"/>
      <c r="J50" s="135"/>
      <c r="K50" s="135"/>
      <c r="L50" s="4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36" t="s">
        <v>44</v>
      </c>
      <c r="E61" s="137"/>
      <c r="F61" s="138" t="s">
        <v>45</v>
      </c>
      <c r="G61" s="136" t="s">
        <v>44</v>
      </c>
      <c r="H61" s="137"/>
      <c r="I61" s="137"/>
      <c r="J61" s="139" t="s">
        <v>45</v>
      </c>
      <c r="K61" s="137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34" t="s">
        <v>46</v>
      </c>
      <c r="E65" s="140"/>
      <c r="F65" s="140"/>
      <c r="G65" s="134" t="s">
        <v>47</v>
      </c>
      <c r="H65" s="140"/>
      <c r="I65" s="140"/>
      <c r="J65" s="140"/>
      <c r="K65" s="140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36" t="s">
        <v>44</v>
      </c>
      <c r="E76" s="137"/>
      <c r="F76" s="138" t="s">
        <v>45</v>
      </c>
      <c r="G76" s="136" t="s">
        <v>44</v>
      </c>
      <c r="H76" s="137"/>
      <c r="I76" s="137"/>
      <c r="J76" s="139" t="s">
        <v>45</v>
      </c>
      <c r="K76" s="137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88</v>
      </c>
      <c r="D82" s="30"/>
      <c r="E82" s="30"/>
      <c r="F82" s="30"/>
      <c r="G82" s="30"/>
      <c r="H82" s="30"/>
      <c r="I82" s="30"/>
      <c r="J82" s="30"/>
      <c r="K82" s="30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45" t="str">
        <f>E7</f>
        <v>Oprava ciest Nová Baňa</v>
      </c>
      <c r="F85" s="246"/>
      <c r="G85" s="246"/>
      <c r="H85" s="246"/>
      <c r="I85" s="30"/>
      <c r="J85" s="30"/>
      <c r="K85" s="30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86</v>
      </c>
      <c r="D86" s="30"/>
      <c r="E86" s="30"/>
      <c r="F86" s="30"/>
      <c r="G86" s="30"/>
      <c r="H86" s="30"/>
      <c r="I86" s="30"/>
      <c r="J86" s="30"/>
      <c r="K86" s="30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29" t="str">
        <f>E9</f>
        <v>002 - Ulica Nálepková</v>
      </c>
      <c r="F87" s="244"/>
      <c r="G87" s="244"/>
      <c r="H87" s="244"/>
      <c r="I87" s="30"/>
      <c r="J87" s="30"/>
      <c r="K87" s="30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30"/>
      <c r="E89" s="30"/>
      <c r="F89" s="23" t="str">
        <f>F12</f>
        <v xml:space="preserve"> </v>
      </c>
      <c r="G89" s="30"/>
      <c r="H89" s="30"/>
      <c r="I89" s="25" t="s">
        <v>19</v>
      </c>
      <c r="J89" s="64" t="str">
        <f>IF(J12="","",J12)</f>
        <v>30. 3. 2022</v>
      </c>
      <c r="K89" s="30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21</v>
      </c>
      <c r="D91" s="30"/>
      <c r="E91" s="30"/>
      <c r="F91" s="23" t="str">
        <f>E15</f>
        <v xml:space="preserve"> </v>
      </c>
      <c r="G91" s="30"/>
      <c r="H91" s="30"/>
      <c r="I91" s="25" t="s">
        <v>25</v>
      </c>
      <c r="J91" s="26" t="str">
        <f>E21</f>
        <v xml:space="preserve"> </v>
      </c>
      <c r="K91" s="30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27</v>
      </c>
      <c r="J92" s="26" t="str">
        <f>E24</f>
        <v xml:space="preserve"> </v>
      </c>
      <c r="K92" s="30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45" t="s">
        <v>89</v>
      </c>
      <c r="D94" s="146"/>
      <c r="E94" s="146"/>
      <c r="F94" s="146"/>
      <c r="G94" s="146"/>
      <c r="H94" s="146"/>
      <c r="I94" s="146"/>
      <c r="J94" s="147" t="s">
        <v>90</v>
      </c>
      <c r="K94" s="146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8" t="s">
        <v>91</v>
      </c>
      <c r="D96" s="30"/>
      <c r="E96" s="30"/>
      <c r="F96" s="30"/>
      <c r="G96" s="30"/>
      <c r="H96" s="30"/>
      <c r="I96" s="30"/>
      <c r="J96" s="82">
        <f>J122</f>
        <v>0</v>
      </c>
      <c r="K96" s="30"/>
      <c r="L96" s="4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92</v>
      </c>
    </row>
    <row r="97" spans="1:31" s="9" customFormat="1" ht="24.95" customHeight="1">
      <c r="B97" s="149"/>
      <c r="C97" s="150"/>
      <c r="D97" s="151" t="s">
        <v>93</v>
      </c>
      <c r="E97" s="152"/>
      <c r="F97" s="152"/>
      <c r="G97" s="152"/>
      <c r="H97" s="152"/>
      <c r="I97" s="152"/>
      <c r="J97" s="153">
        <f>J123</f>
        <v>0</v>
      </c>
      <c r="K97" s="150"/>
      <c r="L97" s="154"/>
    </row>
    <row r="98" spans="1:31" s="10" customFormat="1" ht="19.899999999999999" customHeight="1">
      <c r="B98" s="155"/>
      <c r="C98" s="156"/>
      <c r="D98" s="157" t="s">
        <v>94</v>
      </c>
      <c r="E98" s="158"/>
      <c r="F98" s="158"/>
      <c r="G98" s="158"/>
      <c r="H98" s="158"/>
      <c r="I98" s="158"/>
      <c r="J98" s="159">
        <f>J124</f>
        <v>0</v>
      </c>
      <c r="K98" s="156"/>
      <c r="L98" s="160"/>
    </row>
    <row r="99" spans="1:31" s="10" customFormat="1" ht="19.899999999999999" customHeight="1">
      <c r="B99" s="155"/>
      <c r="C99" s="156"/>
      <c r="D99" s="157" t="s">
        <v>95</v>
      </c>
      <c r="E99" s="158"/>
      <c r="F99" s="158"/>
      <c r="G99" s="158"/>
      <c r="H99" s="158"/>
      <c r="I99" s="158"/>
      <c r="J99" s="159">
        <f>J126</f>
        <v>0</v>
      </c>
      <c r="K99" s="156"/>
      <c r="L99" s="160"/>
    </row>
    <row r="100" spans="1:31" s="10" customFormat="1" ht="19.899999999999999" customHeight="1">
      <c r="B100" s="155"/>
      <c r="C100" s="156"/>
      <c r="D100" s="157" t="s">
        <v>97</v>
      </c>
      <c r="E100" s="158"/>
      <c r="F100" s="158"/>
      <c r="G100" s="158"/>
      <c r="H100" s="158"/>
      <c r="I100" s="158"/>
      <c r="J100" s="159">
        <f>J131</f>
        <v>0</v>
      </c>
      <c r="K100" s="156"/>
      <c r="L100" s="160"/>
    </row>
    <row r="101" spans="1:31" s="10" customFormat="1" ht="19.899999999999999" customHeight="1">
      <c r="B101" s="155"/>
      <c r="C101" s="156"/>
      <c r="D101" s="157" t="s">
        <v>98</v>
      </c>
      <c r="E101" s="158"/>
      <c r="F101" s="158"/>
      <c r="G101" s="158"/>
      <c r="H101" s="158"/>
      <c r="I101" s="158"/>
      <c r="J101" s="159">
        <f>J137</f>
        <v>0</v>
      </c>
      <c r="K101" s="156"/>
      <c r="L101" s="160"/>
    </row>
    <row r="102" spans="1:31" s="9" customFormat="1" ht="24.95" customHeight="1">
      <c r="B102" s="149"/>
      <c r="C102" s="150"/>
      <c r="D102" s="151" t="s">
        <v>99</v>
      </c>
      <c r="E102" s="152"/>
      <c r="F102" s="152"/>
      <c r="G102" s="152"/>
      <c r="H102" s="152"/>
      <c r="I102" s="152"/>
      <c r="J102" s="153">
        <f>J140</f>
        <v>0</v>
      </c>
      <c r="K102" s="150"/>
      <c r="L102" s="154"/>
    </row>
    <row r="103" spans="1:31" s="2" customFormat="1" ht="21.75" customHeight="1">
      <c r="A103" s="28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49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9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8" spans="1:31" s="2" customFormat="1" ht="6.95" customHeight="1">
      <c r="A108" s="28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4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4.95" customHeight="1">
      <c r="A109" s="28"/>
      <c r="B109" s="29"/>
      <c r="C109" s="20" t="s">
        <v>100</v>
      </c>
      <c r="D109" s="30"/>
      <c r="E109" s="30"/>
      <c r="F109" s="30"/>
      <c r="G109" s="30"/>
      <c r="H109" s="30"/>
      <c r="I109" s="30"/>
      <c r="J109" s="30"/>
      <c r="K109" s="30"/>
      <c r="L109" s="4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13</v>
      </c>
      <c r="D111" s="30"/>
      <c r="E111" s="30"/>
      <c r="F111" s="30"/>
      <c r="G111" s="30"/>
      <c r="H111" s="30"/>
      <c r="I111" s="30"/>
      <c r="J111" s="30"/>
      <c r="K111" s="30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30"/>
      <c r="D112" s="30"/>
      <c r="E112" s="245" t="str">
        <f>E7</f>
        <v>Oprava ciest Nová Baňa</v>
      </c>
      <c r="F112" s="246"/>
      <c r="G112" s="246"/>
      <c r="H112" s="246"/>
      <c r="I112" s="30"/>
      <c r="J112" s="30"/>
      <c r="K112" s="30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86</v>
      </c>
      <c r="D113" s="30"/>
      <c r="E113" s="30"/>
      <c r="F113" s="30"/>
      <c r="G113" s="30"/>
      <c r="H113" s="30"/>
      <c r="I113" s="30"/>
      <c r="J113" s="30"/>
      <c r="K113" s="30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6.5" customHeight="1">
      <c r="A114" s="28"/>
      <c r="B114" s="29"/>
      <c r="C114" s="30"/>
      <c r="D114" s="30"/>
      <c r="E114" s="229" t="str">
        <f>E9</f>
        <v>002 - Ulica Nálepková</v>
      </c>
      <c r="F114" s="244"/>
      <c r="G114" s="244"/>
      <c r="H114" s="244"/>
      <c r="I114" s="30"/>
      <c r="J114" s="30"/>
      <c r="K114" s="30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>
      <c r="A116" s="28"/>
      <c r="B116" s="29"/>
      <c r="C116" s="25" t="s">
        <v>17</v>
      </c>
      <c r="D116" s="30"/>
      <c r="E116" s="30"/>
      <c r="F116" s="23" t="str">
        <f>F12</f>
        <v xml:space="preserve"> </v>
      </c>
      <c r="G116" s="30"/>
      <c r="H116" s="30"/>
      <c r="I116" s="25" t="s">
        <v>19</v>
      </c>
      <c r="J116" s="64" t="str">
        <f>IF(J12="","",J12)</f>
        <v>30. 3. 2022</v>
      </c>
      <c r="K116" s="30"/>
      <c r="L116" s="4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5" customHeight="1">
      <c r="A117" s="28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4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2" customHeight="1">
      <c r="A118" s="28"/>
      <c r="B118" s="29"/>
      <c r="C118" s="25" t="s">
        <v>21</v>
      </c>
      <c r="D118" s="30"/>
      <c r="E118" s="30"/>
      <c r="F118" s="23" t="str">
        <f>E15</f>
        <v xml:space="preserve"> </v>
      </c>
      <c r="G118" s="30"/>
      <c r="H118" s="30"/>
      <c r="I118" s="25" t="s">
        <v>25</v>
      </c>
      <c r="J118" s="26" t="str">
        <f>E21</f>
        <v xml:space="preserve"> </v>
      </c>
      <c r="K118" s="30"/>
      <c r="L118" s="4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24</v>
      </c>
      <c r="D119" s="30"/>
      <c r="E119" s="30"/>
      <c r="F119" s="23" t="str">
        <f>IF(E18="","",E18)</f>
        <v xml:space="preserve"> </v>
      </c>
      <c r="G119" s="30"/>
      <c r="H119" s="30"/>
      <c r="I119" s="25" t="s">
        <v>27</v>
      </c>
      <c r="J119" s="26" t="str">
        <f>E24</f>
        <v xml:space="preserve"> </v>
      </c>
      <c r="K119" s="30"/>
      <c r="L119" s="4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0.35" customHeight="1">
      <c r="A120" s="28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49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11" customFormat="1" ht="29.25" customHeight="1">
      <c r="A121" s="161"/>
      <c r="B121" s="162"/>
      <c r="C121" s="163" t="s">
        <v>101</v>
      </c>
      <c r="D121" s="164" t="s">
        <v>54</v>
      </c>
      <c r="E121" s="164" t="s">
        <v>50</v>
      </c>
      <c r="F121" s="164" t="s">
        <v>51</v>
      </c>
      <c r="G121" s="164" t="s">
        <v>102</v>
      </c>
      <c r="H121" s="164" t="s">
        <v>103</v>
      </c>
      <c r="I121" s="164" t="s">
        <v>104</v>
      </c>
      <c r="J121" s="165" t="s">
        <v>90</v>
      </c>
      <c r="K121" s="166" t="s">
        <v>105</v>
      </c>
      <c r="L121" s="167"/>
      <c r="M121" s="73" t="s">
        <v>1</v>
      </c>
      <c r="N121" s="74" t="s">
        <v>33</v>
      </c>
      <c r="O121" s="74" t="s">
        <v>106</v>
      </c>
      <c r="P121" s="74" t="s">
        <v>107</v>
      </c>
      <c r="Q121" s="74" t="s">
        <v>108</v>
      </c>
      <c r="R121" s="74" t="s">
        <v>109</v>
      </c>
      <c r="S121" s="74" t="s">
        <v>110</v>
      </c>
      <c r="T121" s="75" t="s">
        <v>111</v>
      </c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</row>
    <row r="122" spans="1:65" s="2" customFormat="1" ht="22.9" customHeight="1">
      <c r="A122" s="28"/>
      <c r="B122" s="29"/>
      <c r="C122" s="80" t="s">
        <v>91</v>
      </c>
      <c r="D122" s="30"/>
      <c r="E122" s="30"/>
      <c r="F122" s="30"/>
      <c r="G122" s="30"/>
      <c r="H122" s="30"/>
      <c r="I122" s="30"/>
      <c r="J122" s="168">
        <f>BK122</f>
        <v>0</v>
      </c>
      <c r="K122" s="30"/>
      <c r="L122" s="33"/>
      <c r="M122" s="76"/>
      <c r="N122" s="169"/>
      <c r="O122" s="77"/>
      <c r="P122" s="170">
        <f>P123+P140</f>
        <v>0</v>
      </c>
      <c r="Q122" s="77"/>
      <c r="R122" s="170">
        <f>R123+R140</f>
        <v>0</v>
      </c>
      <c r="S122" s="77"/>
      <c r="T122" s="171">
        <f>T123+T140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4" t="s">
        <v>68</v>
      </c>
      <c r="AU122" s="14" t="s">
        <v>92</v>
      </c>
      <c r="BK122" s="172">
        <f>BK123+BK140</f>
        <v>0</v>
      </c>
    </row>
    <row r="123" spans="1:65" s="12" customFormat="1" ht="25.9" customHeight="1">
      <c r="B123" s="173"/>
      <c r="C123" s="174"/>
      <c r="D123" s="175" t="s">
        <v>68</v>
      </c>
      <c r="E123" s="176" t="s">
        <v>112</v>
      </c>
      <c r="F123" s="176" t="s">
        <v>113</v>
      </c>
      <c r="G123" s="174"/>
      <c r="H123" s="174"/>
      <c r="I123" s="174"/>
      <c r="J123" s="177">
        <f>BK123</f>
        <v>0</v>
      </c>
      <c r="K123" s="174"/>
      <c r="L123" s="178"/>
      <c r="M123" s="179"/>
      <c r="N123" s="180"/>
      <c r="O123" s="180"/>
      <c r="P123" s="181">
        <f>P124+P126+P131+P137</f>
        <v>0</v>
      </c>
      <c r="Q123" s="180"/>
      <c r="R123" s="181">
        <f>R124+R126+R131+R137</f>
        <v>0</v>
      </c>
      <c r="S123" s="180"/>
      <c r="T123" s="182">
        <f>T124+T126+T131+T137</f>
        <v>0</v>
      </c>
      <c r="AR123" s="183" t="s">
        <v>77</v>
      </c>
      <c r="AT123" s="184" t="s">
        <v>68</v>
      </c>
      <c r="AU123" s="184" t="s">
        <v>69</v>
      </c>
      <c r="AY123" s="183" t="s">
        <v>114</v>
      </c>
      <c r="BK123" s="185">
        <f>BK124+BK126+BK131+BK137</f>
        <v>0</v>
      </c>
    </row>
    <row r="124" spans="1:65" s="12" customFormat="1" ht="22.9" customHeight="1">
      <c r="B124" s="173"/>
      <c r="C124" s="174"/>
      <c r="D124" s="175" t="s">
        <v>68</v>
      </c>
      <c r="E124" s="186" t="s">
        <v>77</v>
      </c>
      <c r="F124" s="186" t="s">
        <v>115</v>
      </c>
      <c r="G124" s="174"/>
      <c r="H124" s="174"/>
      <c r="I124" s="174"/>
      <c r="J124" s="187">
        <f>BK124</f>
        <v>0</v>
      </c>
      <c r="K124" s="174"/>
      <c r="L124" s="178"/>
      <c r="M124" s="179"/>
      <c r="N124" s="180"/>
      <c r="O124" s="180"/>
      <c r="P124" s="181">
        <f>P125</f>
        <v>0</v>
      </c>
      <c r="Q124" s="180"/>
      <c r="R124" s="181">
        <f>R125</f>
        <v>0</v>
      </c>
      <c r="S124" s="180"/>
      <c r="T124" s="182">
        <f>T125</f>
        <v>0</v>
      </c>
      <c r="AR124" s="183" t="s">
        <v>77</v>
      </c>
      <c r="AT124" s="184" t="s">
        <v>68</v>
      </c>
      <c r="AU124" s="184" t="s">
        <v>77</v>
      </c>
      <c r="AY124" s="183" t="s">
        <v>114</v>
      </c>
      <c r="BK124" s="185">
        <f>BK125</f>
        <v>0</v>
      </c>
    </row>
    <row r="125" spans="1:65" s="2" customFormat="1" ht="33" customHeight="1">
      <c r="A125" s="28"/>
      <c r="B125" s="29"/>
      <c r="C125" s="188" t="s">
        <v>121</v>
      </c>
      <c r="D125" s="188" t="s">
        <v>116</v>
      </c>
      <c r="E125" s="189" t="s">
        <v>177</v>
      </c>
      <c r="F125" s="190" t="s">
        <v>178</v>
      </c>
      <c r="G125" s="191" t="s">
        <v>119</v>
      </c>
      <c r="H125" s="192">
        <v>959</v>
      </c>
      <c r="I125" s="193"/>
      <c r="J125" s="193">
        <f>ROUND(I125*H125,2)</f>
        <v>0</v>
      </c>
      <c r="K125" s="194"/>
      <c r="L125" s="33"/>
      <c r="M125" s="195" t="s">
        <v>1</v>
      </c>
      <c r="N125" s="196" t="s">
        <v>35</v>
      </c>
      <c r="O125" s="197">
        <v>0</v>
      </c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99" t="s">
        <v>120</v>
      </c>
      <c r="AT125" s="199" t="s">
        <v>116</v>
      </c>
      <c r="AU125" s="199" t="s">
        <v>121</v>
      </c>
      <c r="AY125" s="14" t="s">
        <v>114</v>
      </c>
      <c r="BE125" s="200">
        <f>IF(N125="základná",J125,0)</f>
        <v>0</v>
      </c>
      <c r="BF125" s="200">
        <f>IF(N125="znížená",J125,0)</f>
        <v>0</v>
      </c>
      <c r="BG125" s="200">
        <f>IF(N125="zákl. prenesená",J125,0)</f>
        <v>0</v>
      </c>
      <c r="BH125" s="200">
        <f>IF(N125="zníž. prenesená",J125,0)</f>
        <v>0</v>
      </c>
      <c r="BI125" s="200">
        <f>IF(N125="nulová",J125,0)</f>
        <v>0</v>
      </c>
      <c r="BJ125" s="14" t="s">
        <v>121</v>
      </c>
      <c r="BK125" s="200">
        <f>ROUND(I125*H125,2)</f>
        <v>0</v>
      </c>
      <c r="BL125" s="14" t="s">
        <v>120</v>
      </c>
      <c r="BM125" s="199" t="s">
        <v>121</v>
      </c>
    </row>
    <row r="126" spans="1:65" s="12" customFormat="1" ht="22.9" customHeight="1">
      <c r="B126" s="173"/>
      <c r="C126" s="174"/>
      <c r="D126" s="175" t="s">
        <v>68</v>
      </c>
      <c r="E126" s="186" t="s">
        <v>122</v>
      </c>
      <c r="F126" s="186" t="s">
        <v>123</v>
      </c>
      <c r="G126" s="174"/>
      <c r="H126" s="174"/>
      <c r="I126" s="174"/>
      <c r="J126" s="187">
        <f>BK126</f>
        <v>0</v>
      </c>
      <c r="K126" s="174"/>
      <c r="L126" s="178"/>
      <c r="M126" s="179"/>
      <c r="N126" s="180"/>
      <c r="O126" s="180"/>
      <c r="P126" s="181">
        <f>SUM(P127:P130)</f>
        <v>0</v>
      </c>
      <c r="Q126" s="180"/>
      <c r="R126" s="181">
        <f>SUM(R127:R130)</f>
        <v>0</v>
      </c>
      <c r="S126" s="180"/>
      <c r="T126" s="182">
        <f>SUM(T127:T130)</f>
        <v>0</v>
      </c>
      <c r="AR126" s="183" t="s">
        <v>77</v>
      </c>
      <c r="AT126" s="184" t="s">
        <v>68</v>
      </c>
      <c r="AU126" s="184" t="s">
        <v>77</v>
      </c>
      <c r="AY126" s="183" t="s">
        <v>114</v>
      </c>
      <c r="BK126" s="185">
        <f>SUM(BK127:BK130)</f>
        <v>0</v>
      </c>
    </row>
    <row r="127" spans="1:65" s="2" customFormat="1" ht="37.9" customHeight="1">
      <c r="A127" s="28"/>
      <c r="B127" s="29"/>
      <c r="C127" s="188" t="s">
        <v>120</v>
      </c>
      <c r="D127" s="188" t="s">
        <v>116</v>
      </c>
      <c r="E127" s="189" t="s">
        <v>125</v>
      </c>
      <c r="F127" s="190" t="s">
        <v>126</v>
      </c>
      <c r="G127" s="191" t="s">
        <v>119</v>
      </c>
      <c r="H127" s="192">
        <v>959</v>
      </c>
      <c r="I127" s="193"/>
      <c r="J127" s="193">
        <f>ROUND(I127*H127,2)</f>
        <v>0</v>
      </c>
      <c r="K127" s="194"/>
      <c r="L127" s="33"/>
      <c r="M127" s="195" t="s">
        <v>1</v>
      </c>
      <c r="N127" s="196" t="s">
        <v>35</v>
      </c>
      <c r="O127" s="197">
        <v>0</v>
      </c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9" t="s">
        <v>120</v>
      </c>
      <c r="AT127" s="199" t="s">
        <v>116</v>
      </c>
      <c r="AU127" s="199" t="s">
        <v>121</v>
      </c>
      <c r="AY127" s="14" t="s">
        <v>114</v>
      </c>
      <c r="BE127" s="200">
        <f>IF(N127="základná",J127,0)</f>
        <v>0</v>
      </c>
      <c r="BF127" s="200">
        <f>IF(N127="znížená",J127,0)</f>
        <v>0</v>
      </c>
      <c r="BG127" s="200">
        <f>IF(N127="zákl. prenesená",J127,0)</f>
        <v>0</v>
      </c>
      <c r="BH127" s="200">
        <f>IF(N127="zníž. prenesená",J127,0)</f>
        <v>0</v>
      </c>
      <c r="BI127" s="200">
        <f>IF(N127="nulová",J127,0)</f>
        <v>0</v>
      </c>
      <c r="BJ127" s="14" t="s">
        <v>121</v>
      </c>
      <c r="BK127" s="200">
        <f>ROUND(I127*H127,2)</f>
        <v>0</v>
      </c>
      <c r="BL127" s="14" t="s">
        <v>120</v>
      </c>
      <c r="BM127" s="199" t="s">
        <v>120</v>
      </c>
    </row>
    <row r="128" spans="1:65" s="2" customFormat="1" ht="33" customHeight="1">
      <c r="A128" s="28"/>
      <c r="B128" s="29"/>
      <c r="C128" s="188" t="s">
        <v>144</v>
      </c>
      <c r="D128" s="188" t="s">
        <v>116</v>
      </c>
      <c r="E128" s="189" t="s">
        <v>128</v>
      </c>
      <c r="F128" s="190" t="s">
        <v>129</v>
      </c>
      <c r="G128" s="191" t="s">
        <v>119</v>
      </c>
      <c r="H128" s="192">
        <v>1918</v>
      </c>
      <c r="I128" s="193"/>
      <c r="J128" s="193">
        <f>ROUND(I128*H128,2)</f>
        <v>0</v>
      </c>
      <c r="K128" s="194"/>
      <c r="L128" s="33"/>
      <c r="M128" s="195" t="s">
        <v>1</v>
      </c>
      <c r="N128" s="196" t="s">
        <v>35</v>
      </c>
      <c r="O128" s="197">
        <v>0</v>
      </c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9" t="s">
        <v>120</v>
      </c>
      <c r="AT128" s="199" t="s">
        <v>116</v>
      </c>
      <c r="AU128" s="199" t="s">
        <v>121</v>
      </c>
      <c r="AY128" s="14" t="s">
        <v>114</v>
      </c>
      <c r="BE128" s="200">
        <f>IF(N128="základná",J128,0)</f>
        <v>0</v>
      </c>
      <c r="BF128" s="200">
        <f>IF(N128="znížená",J128,0)</f>
        <v>0</v>
      </c>
      <c r="BG128" s="200">
        <f>IF(N128="zákl. prenesená",J128,0)</f>
        <v>0</v>
      </c>
      <c r="BH128" s="200">
        <f>IF(N128="zníž. prenesená",J128,0)</f>
        <v>0</v>
      </c>
      <c r="BI128" s="200">
        <f>IF(N128="nulová",J128,0)</f>
        <v>0</v>
      </c>
      <c r="BJ128" s="14" t="s">
        <v>121</v>
      </c>
      <c r="BK128" s="200">
        <f>ROUND(I128*H128,2)</f>
        <v>0</v>
      </c>
      <c r="BL128" s="14" t="s">
        <v>120</v>
      </c>
      <c r="BM128" s="199" t="s">
        <v>130</v>
      </c>
    </row>
    <row r="129" spans="1:65" s="2" customFormat="1" ht="33" customHeight="1">
      <c r="A129" s="28"/>
      <c r="B129" s="29"/>
      <c r="C129" s="188" t="s">
        <v>122</v>
      </c>
      <c r="D129" s="188" t="s">
        <v>116</v>
      </c>
      <c r="E129" s="189" t="s">
        <v>131</v>
      </c>
      <c r="F129" s="190" t="s">
        <v>132</v>
      </c>
      <c r="G129" s="191" t="s">
        <v>119</v>
      </c>
      <c r="H129" s="192">
        <v>959</v>
      </c>
      <c r="I129" s="193"/>
      <c r="J129" s="193">
        <f>ROUND(I129*H129,2)</f>
        <v>0</v>
      </c>
      <c r="K129" s="194"/>
      <c r="L129" s="33"/>
      <c r="M129" s="195" t="s">
        <v>1</v>
      </c>
      <c r="N129" s="196" t="s">
        <v>35</v>
      </c>
      <c r="O129" s="197">
        <v>0</v>
      </c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9" t="s">
        <v>120</v>
      </c>
      <c r="AT129" s="199" t="s">
        <v>116</v>
      </c>
      <c r="AU129" s="199" t="s">
        <v>121</v>
      </c>
      <c r="AY129" s="14" t="s">
        <v>114</v>
      </c>
      <c r="BE129" s="200">
        <f>IF(N129="základná",J129,0)</f>
        <v>0</v>
      </c>
      <c r="BF129" s="200">
        <f>IF(N129="znížená",J129,0)</f>
        <v>0</v>
      </c>
      <c r="BG129" s="200">
        <f>IF(N129="zákl. prenesená",J129,0)</f>
        <v>0</v>
      </c>
      <c r="BH129" s="200">
        <f>IF(N129="zníž. prenesená",J129,0)</f>
        <v>0</v>
      </c>
      <c r="BI129" s="200">
        <f>IF(N129="nulová",J129,0)</f>
        <v>0</v>
      </c>
      <c r="BJ129" s="14" t="s">
        <v>121</v>
      </c>
      <c r="BK129" s="200">
        <f>ROUND(I129*H129,2)</f>
        <v>0</v>
      </c>
      <c r="BL129" s="14" t="s">
        <v>120</v>
      </c>
      <c r="BM129" s="199" t="s">
        <v>127</v>
      </c>
    </row>
    <row r="130" spans="1:65" s="2" customFormat="1" ht="21.75" customHeight="1">
      <c r="A130" s="28"/>
      <c r="B130" s="29"/>
      <c r="C130" s="188" t="s">
        <v>130</v>
      </c>
      <c r="D130" s="188" t="s">
        <v>116</v>
      </c>
      <c r="E130" s="189" t="s">
        <v>134</v>
      </c>
      <c r="F130" s="190" t="s">
        <v>135</v>
      </c>
      <c r="G130" s="191" t="s">
        <v>136</v>
      </c>
      <c r="H130" s="192">
        <v>6</v>
      </c>
      <c r="I130" s="193"/>
      <c r="J130" s="193">
        <f>ROUND(I130*H130,2)</f>
        <v>0</v>
      </c>
      <c r="K130" s="194"/>
      <c r="L130" s="33"/>
      <c r="M130" s="195" t="s">
        <v>1</v>
      </c>
      <c r="N130" s="196" t="s">
        <v>35</v>
      </c>
      <c r="O130" s="197">
        <v>0</v>
      </c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9" t="s">
        <v>120</v>
      </c>
      <c r="AT130" s="199" t="s">
        <v>116</v>
      </c>
      <c r="AU130" s="199" t="s">
        <v>121</v>
      </c>
      <c r="AY130" s="14" t="s">
        <v>114</v>
      </c>
      <c r="BE130" s="200">
        <f>IF(N130="základná",J130,0)</f>
        <v>0</v>
      </c>
      <c r="BF130" s="200">
        <f>IF(N130="znížená",J130,0)</f>
        <v>0</v>
      </c>
      <c r="BG130" s="200">
        <f>IF(N130="zákl. prenesená",J130,0)</f>
        <v>0</v>
      </c>
      <c r="BH130" s="200">
        <f>IF(N130="zníž. prenesená",J130,0)</f>
        <v>0</v>
      </c>
      <c r="BI130" s="200">
        <f>IF(N130="nulová",J130,0)</f>
        <v>0</v>
      </c>
      <c r="BJ130" s="14" t="s">
        <v>121</v>
      </c>
      <c r="BK130" s="200">
        <f>ROUND(I130*H130,2)</f>
        <v>0</v>
      </c>
      <c r="BL130" s="14" t="s">
        <v>120</v>
      </c>
      <c r="BM130" s="199" t="s">
        <v>137</v>
      </c>
    </row>
    <row r="131" spans="1:65" s="12" customFormat="1" ht="22.9" customHeight="1">
      <c r="B131" s="173"/>
      <c r="C131" s="174"/>
      <c r="D131" s="175" t="s">
        <v>68</v>
      </c>
      <c r="E131" s="186" t="s">
        <v>124</v>
      </c>
      <c r="F131" s="186" t="s">
        <v>143</v>
      </c>
      <c r="G131" s="174"/>
      <c r="H131" s="174"/>
      <c r="I131" s="174"/>
      <c r="J131" s="187">
        <f>BK131</f>
        <v>0</v>
      </c>
      <c r="K131" s="174"/>
      <c r="L131" s="178"/>
      <c r="M131" s="179"/>
      <c r="N131" s="180"/>
      <c r="O131" s="180"/>
      <c r="P131" s="181">
        <f>SUM(P132:P136)</f>
        <v>0</v>
      </c>
      <c r="Q131" s="180"/>
      <c r="R131" s="181">
        <f>SUM(R132:R136)</f>
        <v>0</v>
      </c>
      <c r="S131" s="180"/>
      <c r="T131" s="182">
        <f>SUM(T132:T136)</f>
        <v>0</v>
      </c>
      <c r="AR131" s="183" t="s">
        <v>77</v>
      </c>
      <c r="AT131" s="184" t="s">
        <v>68</v>
      </c>
      <c r="AU131" s="184" t="s">
        <v>77</v>
      </c>
      <c r="AY131" s="183" t="s">
        <v>114</v>
      </c>
      <c r="BK131" s="185">
        <f>SUM(BK132:BK136)</f>
        <v>0</v>
      </c>
    </row>
    <row r="132" spans="1:65" s="2" customFormat="1" ht="24.2" customHeight="1">
      <c r="A132" s="28"/>
      <c r="B132" s="29"/>
      <c r="C132" s="188" t="s">
        <v>179</v>
      </c>
      <c r="D132" s="188" t="s">
        <v>116</v>
      </c>
      <c r="E132" s="189" t="s">
        <v>145</v>
      </c>
      <c r="F132" s="190" t="s">
        <v>146</v>
      </c>
      <c r="G132" s="191" t="s">
        <v>136</v>
      </c>
      <c r="H132" s="192">
        <v>6</v>
      </c>
      <c r="I132" s="193"/>
      <c r="J132" s="193">
        <f>ROUND(I132*H132,2)</f>
        <v>0</v>
      </c>
      <c r="K132" s="194"/>
      <c r="L132" s="33"/>
      <c r="M132" s="195" t="s">
        <v>1</v>
      </c>
      <c r="N132" s="196" t="s">
        <v>35</v>
      </c>
      <c r="O132" s="197">
        <v>0</v>
      </c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9" t="s">
        <v>120</v>
      </c>
      <c r="AT132" s="199" t="s">
        <v>116</v>
      </c>
      <c r="AU132" s="199" t="s">
        <v>121</v>
      </c>
      <c r="AY132" s="14" t="s">
        <v>114</v>
      </c>
      <c r="BE132" s="200">
        <f>IF(N132="základná",J132,0)</f>
        <v>0</v>
      </c>
      <c r="BF132" s="200">
        <f>IF(N132="znížená",J132,0)</f>
        <v>0</v>
      </c>
      <c r="BG132" s="200">
        <f>IF(N132="zákl. prenesená",J132,0)</f>
        <v>0</v>
      </c>
      <c r="BH132" s="200">
        <f>IF(N132="zníž. prenesená",J132,0)</f>
        <v>0</v>
      </c>
      <c r="BI132" s="200">
        <f>IF(N132="nulová",J132,0)</f>
        <v>0</v>
      </c>
      <c r="BJ132" s="14" t="s">
        <v>121</v>
      </c>
      <c r="BK132" s="200">
        <f>ROUND(I132*H132,2)</f>
        <v>0</v>
      </c>
      <c r="BL132" s="14" t="s">
        <v>120</v>
      </c>
      <c r="BM132" s="199" t="s">
        <v>139</v>
      </c>
    </row>
    <row r="133" spans="1:65" s="2" customFormat="1" ht="24.2" customHeight="1">
      <c r="A133" s="28"/>
      <c r="B133" s="29"/>
      <c r="C133" s="188" t="s">
        <v>127</v>
      </c>
      <c r="D133" s="188" t="s">
        <v>116</v>
      </c>
      <c r="E133" s="189" t="s">
        <v>148</v>
      </c>
      <c r="F133" s="190" t="s">
        <v>149</v>
      </c>
      <c r="G133" s="191" t="s">
        <v>136</v>
      </c>
      <c r="H133" s="192">
        <v>6</v>
      </c>
      <c r="I133" s="193"/>
      <c r="J133" s="193">
        <f>ROUND(I133*H133,2)</f>
        <v>0</v>
      </c>
      <c r="K133" s="194"/>
      <c r="L133" s="33"/>
      <c r="M133" s="195" t="s">
        <v>1</v>
      </c>
      <c r="N133" s="196" t="s">
        <v>35</v>
      </c>
      <c r="O133" s="197">
        <v>0</v>
      </c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9" t="s">
        <v>120</v>
      </c>
      <c r="AT133" s="199" t="s">
        <v>116</v>
      </c>
      <c r="AU133" s="199" t="s">
        <v>121</v>
      </c>
      <c r="AY133" s="14" t="s">
        <v>114</v>
      </c>
      <c r="BE133" s="200">
        <f>IF(N133="základná",J133,0)</f>
        <v>0</v>
      </c>
      <c r="BF133" s="200">
        <f>IF(N133="znížená",J133,0)</f>
        <v>0</v>
      </c>
      <c r="BG133" s="200">
        <f>IF(N133="zákl. prenesená",J133,0)</f>
        <v>0</v>
      </c>
      <c r="BH133" s="200">
        <f>IF(N133="zníž. prenesená",J133,0)</f>
        <v>0</v>
      </c>
      <c r="BI133" s="200">
        <f>IF(N133="nulová",J133,0)</f>
        <v>0</v>
      </c>
      <c r="BJ133" s="14" t="s">
        <v>121</v>
      </c>
      <c r="BK133" s="200">
        <f>ROUND(I133*H133,2)</f>
        <v>0</v>
      </c>
      <c r="BL133" s="14" t="s">
        <v>120</v>
      </c>
      <c r="BM133" s="199" t="s">
        <v>147</v>
      </c>
    </row>
    <row r="134" spans="1:65" s="2" customFormat="1" ht="33" customHeight="1">
      <c r="A134" s="28"/>
      <c r="B134" s="29"/>
      <c r="C134" s="188" t="s">
        <v>124</v>
      </c>
      <c r="D134" s="188" t="s">
        <v>116</v>
      </c>
      <c r="E134" s="189" t="s">
        <v>151</v>
      </c>
      <c r="F134" s="190" t="s">
        <v>152</v>
      </c>
      <c r="G134" s="191" t="s">
        <v>119</v>
      </c>
      <c r="H134" s="192">
        <v>959</v>
      </c>
      <c r="I134" s="193"/>
      <c r="J134" s="193">
        <f>ROUND(I134*H134,2)</f>
        <v>0</v>
      </c>
      <c r="K134" s="194"/>
      <c r="L134" s="33"/>
      <c r="M134" s="195" t="s">
        <v>1</v>
      </c>
      <c r="N134" s="196" t="s">
        <v>35</v>
      </c>
      <c r="O134" s="197">
        <v>0</v>
      </c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9" t="s">
        <v>120</v>
      </c>
      <c r="AT134" s="199" t="s">
        <v>116</v>
      </c>
      <c r="AU134" s="199" t="s">
        <v>121</v>
      </c>
      <c r="AY134" s="14" t="s">
        <v>114</v>
      </c>
      <c r="BE134" s="200">
        <f>IF(N134="základná",J134,0)</f>
        <v>0</v>
      </c>
      <c r="BF134" s="200">
        <f>IF(N134="znížená",J134,0)</f>
        <v>0</v>
      </c>
      <c r="BG134" s="200">
        <f>IF(N134="zákl. prenesená",J134,0)</f>
        <v>0</v>
      </c>
      <c r="BH134" s="200">
        <f>IF(N134="zníž. prenesená",J134,0)</f>
        <v>0</v>
      </c>
      <c r="BI134" s="200">
        <f>IF(N134="nulová",J134,0)</f>
        <v>0</v>
      </c>
      <c r="BJ134" s="14" t="s">
        <v>121</v>
      </c>
      <c r="BK134" s="200">
        <f>ROUND(I134*H134,2)</f>
        <v>0</v>
      </c>
      <c r="BL134" s="14" t="s">
        <v>120</v>
      </c>
      <c r="BM134" s="199" t="s">
        <v>150</v>
      </c>
    </row>
    <row r="135" spans="1:65" s="2" customFormat="1" ht="24.2" customHeight="1">
      <c r="A135" s="28"/>
      <c r="B135" s="29"/>
      <c r="C135" s="188" t="s">
        <v>137</v>
      </c>
      <c r="D135" s="188" t="s">
        <v>116</v>
      </c>
      <c r="E135" s="189" t="s">
        <v>154</v>
      </c>
      <c r="F135" s="190" t="s">
        <v>155</v>
      </c>
      <c r="G135" s="191" t="s">
        <v>156</v>
      </c>
      <c r="H135" s="192">
        <v>121.79300000000001</v>
      </c>
      <c r="I135" s="193"/>
      <c r="J135" s="193">
        <f>ROUND(I135*H135,2)</f>
        <v>0</v>
      </c>
      <c r="K135" s="194"/>
      <c r="L135" s="33"/>
      <c r="M135" s="195" t="s">
        <v>1</v>
      </c>
      <c r="N135" s="196" t="s">
        <v>35</v>
      </c>
      <c r="O135" s="197">
        <v>0</v>
      </c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9" t="s">
        <v>120</v>
      </c>
      <c r="AT135" s="199" t="s">
        <v>116</v>
      </c>
      <c r="AU135" s="199" t="s">
        <v>121</v>
      </c>
      <c r="AY135" s="14" t="s">
        <v>114</v>
      </c>
      <c r="BE135" s="200">
        <f>IF(N135="základná",J135,0)</f>
        <v>0</v>
      </c>
      <c r="BF135" s="200">
        <f>IF(N135="znížená",J135,0)</f>
        <v>0</v>
      </c>
      <c r="BG135" s="200">
        <f>IF(N135="zákl. prenesená",J135,0)</f>
        <v>0</v>
      </c>
      <c r="BH135" s="200">
        <f>IF(N135="zníž. prenesená",J135,0)</f>
        <v>0</v>
      </c>
      <c r="BI135" s="200">
        <f>IF(N135="nulová",J135,0)</f>
        <v>0</v>
      </c>
      <c r="BJ135" s="14" t="s">
        <v>121</v>
      </c>
      <c r="BK135" s="200">
        <f>ROUND(I135*H135,2)</f>
        <v>0</v>
      </c>
      <c r="BL135" s="14" t="s">
        <v>120</v>
      </c>
      <c r="BM135" s="199" t="s">
        <v>153</v>
      </c>
    </row>
    <row r="136" spans="1:65" s="2" customFormat="1" ht="24.2" customHeight="1">
      <c r="A136" s="28"/>
      <c r="B136" s="29"/>
      <c r="C136" s="188" t="s">
        <v>166</v>
      </c>
      <c r="D136" s="188" t="s">
        <v>116</v>
      </c>
      <c r="E136" s="189" t="s">
        <v>158</v>
      </c>
      <c r="F136" s="190" t="s">
        <v>159</v>
      </c>
      <c r="G136" s="191" t="s">
        <v>156</v>
      </c>
      <c r="H136" s="192">
        <v>121.79300000000001</v>
      </c>
      <c r="I136" s="193"/>
      <c r="J136" s="193">
        <f>ROUND(I136*H136,2)</f>
        <v>0</v>
      </c>
      <c r="K136" s="194"/>
      <c r="L136" s="33"/>
      <c r="M136" s="195" t="s">
        <v>1</v>
      </c>
      <c r="N136" s="196" t="s">
        <v>35</v>
      </c>
      <c r="O136" s="197">
        <v>0</v>
      </c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9" t="s">
        <v>120</v>
      </c>
      <c r="AT136" s="199" t="s">
        <v>116</v>
      </c>
      <c r="AU136" s="199" t="s">
        <v>121</v>
      </c>
      <c r="AY136" s="14" t="s">
        <v>114</v>
      </c>
      <c r="BE136" s="200">
        <f>IF(N136="základná",J136,0)</f>
        <v>0</v>
      </c>
      <c r="BF136" s="200">
        <f>IF(N136="znížená",J136,0)</f>
        <v>0</v>
      </c>
      <c r="BG136" s="200">
        <f>IF(N136="zákl. prenesená",J136,0)</f>
        <v>0</v>
      </c>
      <c r="BH136" s="200">
        <f>IF(N136="zníž. prenesená",J136,0)</f>
        <v>0</v>
      </c>
      <c r="BI136" s="200">
        <f>IF(N136="nulová",J136,0)</f>
        <v>0</v>
      </c>
      <c r="BJ136" s="14" t="s">
        <v>121</v>
      </c>
      <c r="BK136" s="200">
        <f>ROUND(I136*H136,2)</f>
        <v>0</v>
      </c>
      <c r="BL136" s="14" t="s">
        <v>120</v>
      </c>
      <c r="BM136" s="199" t="s">
        <v>7</v>
      </c>
    </row>
    <row r="137" spans="1:65" s="12" customFormat="1" ht="22.9" customHeight="1">
      <c r="B137" s="173"/>
      <c r="C137" s="174"/>
      <c r="D137" s="175" t="s">
        <v>68</v>
      </c>
      <c r="E137" s="186" t="s">
        <v>161</v>
      </c>
      <c r="F137" s="186" t="s">
        <v>162</v>
      </c>
      <c r="G137" s="174"/>
      <c r="H137" s="174"/>
      <c r="I137" s="174"/>
      <c r="J137" s="187">
        <f>BK137</f>
        <v>0</v>
      </c>
      <c r="K137" s="174"/>
      <c r="L137" s="178"/>
      <c r="M137" s="179"/>
      <c r="N137" s="180"/>
      <c r="O137" s="180"/>
      <c r="P137" s="181">
        <f>SUM(P138:P139)</f>
        <v>0</v>
      </c>
      <c r="Q137" s="180"/>
      <c r="R137" s="181">
        <f>SUM(R138:R139)</f>
        <v>0</v>
      </c>
      <c r="S137" s="180"/>
      <c r="T137" s="182">
        <f>SUM(T138:T139)</f>
        <v>0</v>
      </c>
      <c r="AR137" s="183" t="s">
        <v>77</v>
      </c>
      <c r="AT137" s="184" t="s">
        <v>68</v>
      </c>
      <c r="AU137" s="184" t="s">
        <v>77</v>
      </c>
      <c r="AY137" s="183" t="s">
        <v>114</v>
      </c>
      <c r="BK137" s="185">
        <f>SUM(BK138:BK139)</f>
        <v>0</v>
      </c>
    </row>
    <row r="138" spans="1:65" s="2" customFormat="1" ht="33" customHeight="1">
      <c r="A138" s="28"/>
      <c r="B138" s="29"/>
      <c r="C138" s="188" t="s">
        <v>139</v>
      </c>
      <c r="D138" s="188" t="s">
        <v>116</v>
      </c>
      <c r="E138" s="189" t="s">
        <v>163</v>
      </c>
      <c r="F138" s="190" t="s">
        <v>164</v>
      </c>
      <c r="G138" s="191" t="s">
        <v>156</v>
      </c>
      <c r="H138" s="192">
        <v>273.01100000000002</v>
      </c>
      <c r="I138" s="193"/>
      <c r="J138" s="193">
        <f>ROUND(I138*H138,2)</f>
        <v>0</v>
      </c>
      <c r="K138" s="194"/>
      <c r="L138" s="33"/>
      <c r="M138" s="195" t="s">
        <v>1</v>
      </c>
      <c r="N138" s="196" t="s">
        <v>35</v>
      </c>
      <c r="O138" s="197">
        <v>0</v>
      </c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9" t="s">
        <v>120</v>
      </c>
      <c r="AT138" s="199" t="s">
        <v>116</v>
      </c>
      <c r="AU138" s="199" t="s">
        <v>121</v>
      </c>
      <c r="AY138" s="14" t="s">
        <v>114</v>
      </c>
      <c r="BE138" s="200">
        <f>IF(N138="základná",J138,0)</f>
        <v>0</v>
      </c>
      <c r="BF138" s="200">
        <f>IF(N138="znížená",J138,0)</f>
        <v>0</v>
      </c>
      <c r="BG138" s="200">
        <f>IF(N138="zákl. prenesená",J138,0)</f>
        <v>0</v>
      </c>
      <c r="BH138" s="200">
        <f>IF(N138="zníž. prenesená",J138,0)</f>
        <v>0</v>
      </c>
      <c r="BI138" s="200">
        <f>IF(N138="nulová",J138,0)</f>
        <v>0</v>
      </c>
      <c r="BJ138" s="14" t="s">
        <v>121</v>
      </c>
      <c r="BK138" s="200">
        <f>ROUND(I138*H138,2)</f>
        <v>0</v>
      </c>
      <c r="BL138" s="14" t="s">
        <v>120</v>
      </c>
      <c r="BM138" s="199" t="s">
        <v>160</v>
      </c>
    </row>
    <row r="139" spans="1:65" s="2" customFormat="1" ht="44.25" customHeight="1">
      <c r="A139" s="28"/>
      <c r="B139" s="29"/>
      <c r="C139" s="188" t="s">
        <v>133</v>
      </c>
      <c r="D139" s="188" t="s">
        <v>116</v>
      </c>
      <c r="E139" s="189" t="s">
        <v>167</v>
      </c>
      <c r="F139" s="190" t="s">
        <v>168</v>
      </c>
      <c r="G139" s="191" t="s">
        <v>156</v>
      </c>
      <c r="H139" s="192">
        <v>273.01100000000002</v>
      </c>
      <c r="I139" s="193"/>
      <c r="J139" s="193">
        <f>ROUND(I139*H139,2)</f>
        <v>0</v>
      </c>
      <c r="K139" s="194"/>
      <c r="L139" s="33"/>
      <c r="M139" s="195" t="s">
        <v>1</v>
      </c>
      <c r="N139" s="196" t="s">
        <v>35</v>
      </c>
      <c r="O139" s="197">
        <v>0</v>
      </c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9" t="s">
        <v>120</v>
      </c>
      <c r="AT139" s="199" t="s">
        <v>116</v>
      </c>
      <c r="AU139" s="199" t="s">
        <v>121</v>
      </c>
      <c r="AY139" s="14" t="s">
        <v>114</v>
      </c>
      <c r="BE139" s="200">
        <f>IF(N139="základná",J139,0)</f>
        <v>0</v>
      </c>
      <c r="BF139" s="200">
        <f>IF(N139="znížená",J139,0)</f>
        <v>0</v>
      </c>
      <c r="BG139" s="200">
        <f>IF(N139="zákl. prenesená",J139,0)</f>
        <v>0</v>
      </c>
      <c r="BH139" s="200">
        <f>IF(N139="zníž. prenesená",J139,0)</f>
        <v>0</v>
      </c>
      <c r="BI139" s="200">
        <f>IF(N139="nulová",J139,0)</f>
        <v>0</v>
      </c>
      <c r="BJ139" s="14" t="s">
        <v>121</v>
      </c>
      <c r="BK139" s="200">
        <f>ROUND(I139*H139,2)</f>
        <v>0</v>
      </c>
      <c r="BL139" s="14" t="s">
        <v>120</v>
      </c>
      <c r="BM139" s="199" t="s">
        <v>165</v>
      </c>
    </row>
    <row r="140" spans="1:65" s="12" customFormat="1" ht="25.9" customHeight="1">
      <c r="B140" s="173"/>
      <c r="C140" s="174"/>
      <c r="D140" s="175" t="s">
        <v>68</v>
      </c>
      <c r="E140" s="176" t="s">
        <v>170</v>
      </c>
      <c r="F140" s="176" t="s">
        <v>171</v>
      </c>
      <c r="G140" s="174"/>
      <c r="H140" s="174"/>
      <c r="I140" s="174"/>
      <c r="J140" s="177">
        <f>BK140</f>
        <v>0</v>
      </c>
      <c r="K140" s="174"/>
      <c r="L140" s="178"/>
      <c r="M140" s="179"/>
      <c r="N140" s="180"/>
      <c r="O140" s="180"/>
      <c r="P140" s="181">
        <f>P141</f>
        <v>0</v>
      </c>
      <c r="Q140" s="180"/>
      <c r="R140" s="181">
        <f>R141</f>
        <v>0</v>
      </c>
      <c r="S140" s="180"/>
      <c r="T140" s="182">
        <f>T141</f>
        <v>0</v>
      </c>
      <c r="AR140" s="183" t="s">
        <v>122</v>
      </c>
      <c r="AT140" s="184" t="s">
        <v>68</v>
      </c>
      <c r="AU140" s="184" t="s">
        <v>69</v>
      </c>
      <c r="AY140" s="183" t="s">
        <v>114</v>
      </c>
      <c r="BK140" s="185">
        <f>BK141</f>
        <v>0</v>
      </c>
    </row>
    <row r="141" spans="1:65" s="2" customFormat="1" ht="37.9" customHeight="1">
      <c r="A141" s="28"/>
      <c r="B141" s="29"/>
      <c r="C141" s="188" t="s">
        <v>77</v>
      </c>
      <c r="D141" s="188" t="s">
        <v>116</v>
      </c>
      <c r="E141" s="189" t="s">
        <v>172</v>
      </c>
      <c r="F141" s="190" t="s">
        <v>173</v>
      </c>
      <c r="G141" s="191" t="s">
        <v>174</v>
      </c>
      <c r="H141" s="192">
        <v>0</v>
      </c>
      <c r="I141" s="193"/>
      <c r="J141" s="193">
        <f>ROUND(I141*H141,2)</f>
        <v>0</v>
      </c>
      <c r="K141" s="194"/>
      <c r="L141" s="33"/>
      <c r="M141" s="201" t="s">
        <v>1</v>
      </c>
      <c r="N141" s="202" t="s">
        <v>35</v>
      </c>
      <c r="O141" s="203">
        <v>0</v>
      </c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9" t="s">
        <v>120</v>
      </c>
      <c r="AT141" s="199" t="s">
        <v>116</v>
      </c>
      <c r="AU141" s="199" t="s">
        <v>77</v>
      </c>
      <c r="AY141" s="14" t="s">
        <v>114</v>
      </c>
      <c r="BE141" s="200">
        <f>IF(N141="základná",J141,0)</f>
        <v>0</v>
      </c>
      <c r="BF141" s="200">
        <f>IF(N141="znížená",J141,0)</f>
        <v>0</v>
      </c>
      <c r="BG141" s="200">
        <f>IF(N141="zákl. prenesená",J141,0)</f>
        <v>0</v>
      </c>
      <c r="BH141" s="200">
        <f>IF(N141="zníž. prenesená",J141,0)</f>
        <v>0</v>
      </c>
      <c r="BI141" s="200">
        <f>IF(N141="nulová",J141,0)</f>
        <v>0</v>
      </c>
      <c r="BJ141" s="14" t="s">
        <v>121</v>
      </c>
      <c r="BK141" s="200">
        <f>ROUND(I141*H141,2)</f>
        <v>0</v>
      </c>
      <c r="BL141" s="14" t="s">
        <v>120</v>
      </c>
      <c r="BM141" s="199" t="s">
        <v>169</v>
      </c>
    </row>
    <row r="142" spans="1:65" s="2" customFormat="1" ht="6.95" customHeight="1">
      <c r="A142" s="28"/>
      <c r="B142" s="52"/>
      <c r="C142" s="53"/>
      <c r="D142" s="53"/>
      <c r="E142" s="53"/>
      <c r="F142" s="53"/>
      <c r="G142" s="53"/>
      <c r="H142" s="53"/>
      <c r="I142" s="53"/>
      <c r="J142" s="53"/>
      <c r="K142" s="53"/>
      <c r="L142" s="33"/>
      <c r="M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</sheetData>
  <autoFilter ref="C121:K1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showGridLines="0" topLeftCell="A124" workbookViewId="0">
      <selection activeCell="Y133" sqref="Y13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19"/>
    </row>
    <row r="2" spans="1:46" s="1" customFormat="1" ht="36.950000000000003" customHeight="1"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4" t="s">
        <v>84</v>
      </c>
    </row>
    <row r="3" spans="1:4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7"/>
      <c r="AT3" s="14" t="s">
        <v>69</v>
      </c>
    </row>
    <row r="4" spans="1:46" s="1" customFormat="1" ht="24.95" customHeight="1">
      <c r="B4" s="17"/>
      <c r="D4" s="108" t="s">
        <v>85</v>
      </c>
      <c r="L4" s="17"/>
      <c r="M4" s="109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0" t="s">
        <v>13</v>
      </c>
      <c r="L6" s="17"/>
    </row>
    <row r="7" spans="1:46" s="1" customFormat="1" ht="16.5" customHeight="1">
      <c r="B7" s="17"/>
      <c r="E7" s="247" t="str">
        <f>'Rekapitulácia stavby'!K6</f>
        <v>Oprava ciest Nová Baňa</v>
      </c>
      <c r="F7" s="248"/>
      <c r="G7" s="248"/>
      <c r="H7" s="248"/>
      <c r="L7" s="17"/>
    </row>
    <row r="8" spans="1:46" s="2" customFormat="1" ht="12" customHeight="1">
      <c r="A8" s="28"/>
      <c r="B8" s="33"/>
      <c r="C8" s="28"/>
      <c r="D8" s="110" t="s">
        <v>86</v>
      </c>
      <c r="E8" s="28"/>
      <c r="F8" s="28"/>
      <c r="G8" s="28"/>
      <c r="H8" s="28"/>
      <c r="I8" s="28"/>
      <c r="J8" s="28"/>
      <c r="K8" s="28"/>
      <c r="L8" s="49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33"/>
      <c r="C9" s="28"/>
      <c r="D9" s="28"/>
      <c r="E9" s="249" t="s">
        <v>180</v>
      </c>
      <c r="F9" s="250"/>
      <c r="G9" s="250"/>
      <c r="H9" s="250"/>
      <c r="I9" s="28"/>
      <c r="J9" s="28"/>
      <c r="K9" s="28"/>
      <c r="L9" s="49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4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33"/>
      <c r="C11" s="28"/>
      <c r="D11" s="110" t="s">
        <v>15</v>
      </c>
      <c r="E11" s="28"/>
      <c r="F11" s="111" t="s">
        <v>1</v>
      </c>
      <c r="G11" s="28"/>
      <c r="H11" s="28"/>
      <c r="I11" s="110" t="s">
        <v>16</v>
      </c>
      <c r="J11" s="111" t="s">
        <v>1</v>
      </c>
      <c r="K11" s="28"/>
      <c r="L11" s="4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33"/>
      <c r="C12" s="28"/>
      <c r="D12" s="110" t="s">
        <v>17</v>
      </c>
      <c r="E12" s="28"/>
      <c r="F12" s="111" t="s">
        <v>18</v>
      </c>
      <c r="G12" s="28"/>
      <c r="H12" s="28"/>
      <c r="I12" s="110" t="s">
        <v>19</v>
      </c>
      <c r="J12" s="112" t="str">
        <f>'Rekapitulácia stavby'!AN8</f>
        <v>30. 3. 2022</v>
      </c>
      <c r="K12" s="28"/>
      <c r="L12" s="4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4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33"/>
      <c r="C14" s="28"/>
      <c r="D14" s="110" t="s">
        <v>21</v>
      </c>
      <c r="E14" s="28"/>
      <c r="F14" s="28"/>
      <c r="G14" s="28"/>
      <c r="H14" s="28"/>
      <c r="I14" s="110" t="s">
        <v>22</v>
      </c>
      <c r="J14" s="111" t="str">
        <f>IF('Rekapitulácia stavby'!AN10="","",'Rekapitulácia stavby'!AN10)</f>
        <v/>
      </c>
      <c r="K14" s="28"/>
      <c r="L14" s="4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33"/>
      <c r="C15" s="28"/>
      <c r="D15" s="28"/>
      <c r="E15" s="111" t="str">
        <f>IF('Rekapitulácia stavby'!E11="","",'Rekapitulácia stavby'!E11)</f>
        <v xml:space="preserve"> </v>
      </c>
      <c r="F15" s="28"/>
      <c r="G15" s="28"/>
      <c r="H15" s="28"/>
      <c r="I15" s="110" t="s">
        <v>23</v>
      </c>
      <c r="J15" s="111" t="str">
        <f>IF('Rekapitulácia stavby'!AN11="","",'Rekapitulácia stavby'!AN11)</f>
        <v/>
      </c>
      <c r="K15" s="28"/>
      <c r="L15" s="4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4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33"/>
      <c r="C17" s="28"/>
      <c r="D17" s="110" t="s">
        <v>24</v>
      </c>
      <c r="E17" s="28"/>
      <c r="F17" s="28"/>
      <c r="G17" s="28"/>
      <c r="H17" s="28"/>
      <c r="I17" s="110" t="s">
        <v>22</v>
      </c>
      <c r="J17" s="111" t="str">
        <f>'Rekapitulácia stavby'!AN13</f>
        <v/>
      </c>
      <c r="K17" s="28"/>
      <c r="L17" s="4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33"/>
      <c r="C18" s="28"/>
      <c r="D18" s="28"/>
      <c r="E18" s="251" t="str">
        <f>'Rekapitulácia stavby'!E14</f>
        <v xml:space="preserve"> </v>
      </c>
      <c r="F18" s="251"/>
      <c r="G18" s="251"/>
      <c r="H18" s="251"/>
      <c r="I18" s="110" t="s">
        <v>23</v>
      </c>
      <c r="J18" s="111" t="str">
        <f>'Rekapitulácia stavby'!AN14</f>
        <v/>
      </c>
      <c r="K18" s="28"/>
      <c r="L18" s="4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4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33"/>
      <c r="C20" s="28"/>
      <c r="D20" s="110" t="s">
        <v>25</v>
      </c>
      <c r="E20" s="28"/>
      <c r="F20" s="28"/>
      <c r="G20" s="28"/>
      <c r="H20" s="28"/>
      <c r="I20" s="110" t="s">
        <v>22</v>
      </c>
      <c r="J20" s="111" t="str">
        <f>IF('Rekapitulácia stavby'!AN16="","",'Rekapitulácia stavby'!AN16)</f>
        <v/>
      </c>
      <c r="K20" s="28"/>
      <c r="L20" s="4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33"/>
      <c r="C21" s="28"/>
      <c r="D21" s="28"/>
      <c r="E21" s="111" t="str">
        <f>IF('Rekapitulácia stavby'!E17="","",'Rekapitulácia stavby'!E17)</f>
        <v xml:space="preserve"> </v>
      </c>
      <c r="F21" s="28"/>
      <c r="G21" s="28"/>
      <c r="H21" s="28"/>
      <c r="I21" s="110" t="s">
        <v>23</v>
      </c>
      <c r="J21" s="111" t="str">
        <f>IF('Rekapitulácia stavby'!AN17="","",'Rekapitulácia stavby'!AN17)</f>
        <v/>
      </c>
      <c r="K21" s="28"/>
      <c r="L21" s="4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4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33"/>
      <c r="C23" s="28"/>
      <c r="D23" s="110" t="s">
        <v>27</v>
      </c>
      <c r="E23" s="28"/>
      <c r="F23" s="28"/>
      <c r="G23" s="28"/>
      <c r="H23" s="28"/>
      <c r="I23" s="110" t="s">
        <v>22</v>
      </c>
      <c r="J23" s="111" t="str">
        <f>IF('Rekapitulácia stavby'!AN19="","",'Rekapitulácia stavby'!AN19)</f>
        <v/>
      </c>
      <c r="K23" s="28"/>
      <c r="L23" s="4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33"/>
      <c r="C24" s="28"/>
      <c r="D24" s="28"/>
      <c r="E24" s="111" t="str">
        <f>IF('Rekapitulácia stavby'!E20="","",'Rekapitulácia stavby'!E20)</f>
        <v xml:space="preserve"> </v>
      </c>
      <c r="F24" s="28"/>
      <c r="G24" s="28"/>
      <c r="H24" s="28"/>
      <c r="I24" s="110" t="s">
        <v>23</v>
      </c>
      <c r="J24" s="111" t="str">
        <f>IF('Rekapitulácia stavby'!AN20="","",'Rekapitulácia stavby'!AN20)</f>
        <v/>
      </c>
      <c r="K24" s="28"/>
      <c r="L24" s="4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4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33"/>
      <c r="C26" s="28"/>
      <c r="D26" s="110" t="s">
        <v>28</v>
      </c>
      <c r="E26" s="28"/>
      <c r="F26" s="28"/>
      <c r="G26" s="28"/>
      <c r="H26" s="28"/>
      <c r="I26" s="28"/>
      <c r="J26" s="28"/>
      <c r="K26" s="28"/>
      <c r="L26" s="4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113"/>
      <c r="B27" s="114"/>
      <c r="C27" s="113"/>
      <c r="D27" s="113"/>
      <c r="E27" s="252" t="s">
        <v>1</v>
      </c>
      <c r="F27" s="252"/>
      <c r="G27" s="252"/>
      <c r="H27" s="252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4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33"/>
      <c r="C29" s="28"/>
      <c r="D29" s="116"/>
      <c r="E29" s="116"/>
      <c r="F29" s="116"/>
      <c r="G29" s="116"/>
      <c r="H29" s="116"/>
      <c r="I29" s="116"/>
      <c r="J29" s="116"/>
      <c r="K29" s="116"/>
      <c r="L29" s="4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33"/>
      <c r="C30" s="28"/>
      <c r="D30" s="117" t="s">
        <v>29</v>
      </c>
      <c r="E30" s="28"/>
      <c r="F30" s="28"/>
      <c r="G30" s="28"/>
      <c r="H30" s="28"/>
      <c r="I30" s="28"/>
      <c r="J30" s="118">
        <f>ROUND(J122, 2)</f>
        <v>0</v>
      </c>
      <c r="K30" s="28"/>
      <c r="L30" s="4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33"/>
      <c r="C31" s="28"/>
      <c r="D31" s="116"/>
      <c r="E31" s="116"/>
      <c r="F31" s="116"/>
      <c r="G31" s="116"/>
      <c r="H31" s="116"/>
      <c r="I31" s="116"/>
      <c r="J31" s="116"/>
      <c r="K31" s="116"/>
      <c r="L31" s="4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33"/>
      <c r="C32" s="28"/>
      <c r="D32" s="28"/>
      <c r="E32" s="28"/>
      <c r="F32" s="119" t="s">
        <v>31</v>
      </c>
      <c r="G32" s="28"/>
      <c r="H32" s="28"/>
      <c r="I32" s="119" t="s">
        <v>30</v>
      </c>
      <c r="J32" s="119" t="s">
        <v>32</v>
      </c>
      <c r="K32" s="28"/>
      <c r="L32" s="4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33"/>
      <c r="C33" s="28"/>
      <c r="D33" s="120" t="s">
        <v>33</v>
      </c>
      <c r="E33" s="121" t="s">
        <v>34</v>
      </c>
      <c r="F33" s="122">
        <f>ROUND((SUM(BE122:BE141)),  2)</f>
        <v>0</v>
      </c>
      <c r="G33" s="123"/>
      <c r="H33" s="123"/>
      <c r="I33" s="124">
        <v>0.2</v>
      </c>
      <c r="J33" s="122">
        <f>ROUND(((SUM(BE122:BE141))*I33),  2)</f>
        <v>0</v>
      </c>
      <c r="K33" s="28"/>
      <c r="L33" s="4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33"/>
      <c r="C34" s="28"/>
      <c r="D34" s="28"/>
      <c r="E34" s="121" t="s">
        <v>35</v>
      </c>
      <c r="F34" s="125">
        <f>ROUND((SUM(BF122:BF141)),  2)</f>
        <v>0</v>
      </c>
      <c r="G34" s="28"/>
      <c r="H34" s="28"/>
      <c r="I34" s="126">
        <v>0.2</v>
      </c>
      <c r="J34" s="125">
        <f>ROUND(((SUM(BF122:BF141))*I34),  2)</f>
        <v>0</v>
      </c>
      <c r="K34" s="28"/>
      <c r="L34" s="4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33"/>
      <c r="C35" s="28"/>
      <c r="D35" s="28"/>
      <c r="E35" s="110" t="s">
        <v>36</v>
      </c>
      <c r="F35" s="125">
        <f>ROUND((SUM(BG122:BG141)),  2)</f>
        <v>0</v>
      </c>
      <c r="G35" s="28"/>
      <c r="H35" s="28"/>
      <c r="I35" s="126">
        <v>0.2</v>
      </c>
      <c r="J35" s="125">
        <f>0</f>
        <v>0</v>
      </c>
      <c r="K35" s="28"/>
      <c r="L35" s="4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33"/>
      <c r="C36" s="28"/>
      <c r="D36" s="28"/>
      <c r="E36" s="110" t="s">
        <v>37</v>
      </c>
      <c r="F36" s="125">
        <f>ROUND((SUM(BH122:BH141)),  2)</f>
        <v>0</v>
      </c>
      <c r="G36" s="28"/>
      <c r="H36" s="28"/>
      <c r="I36" s="126">
        <v>0.2</v>
      </c>
      <c r="J36" s="125">
        <f>0</f>
        <v>0</v>
      </c>
      <c r="K36" s="28"/>
      <c r="L36" s="4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33"/>
      <c r="C37" s="28"/>
      <c r="D37" s="28"/>
      <c r="E37" s="121" t="s">
        <v>38</v>
      </c>
      <c r="F37" s="122">
        <f>ROUND((SUM(BI122:BI141)),  2)</f>
        <v>0</v>
      </c>
      <c r="G37" s="123"/>
      <c r="H37" s="123"/>
      <c r="I37" s="124">
        <v>0</v>
      </c>
      <c r="J37" s="122">
        <f>0</f>
        <v>0</v>
      </c>
      <c r="K37" s="28"/>
      <c r="L37" s="4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4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33"/>
      <c r="C39" s="127"/>
      <c r="D39" s="128" t="s">
        <v>39</v>
      </c>
      <c r="E39" s="129"/>
      <c r="F39" s="129"/>
      <c r="G39" s="130" t="s">
        <v>40</v>
      </c>
      <c r="H39" s="131" t="s">
        <v>41</v>
      </c>
      <c r="I39" s="129"/>
      <c r="J39" s="132">
        <f>SUM(J30:J37)</f>
        <v>0</v>
      </c>
      <c r="K39" s="133"/>
      <c r="L39" s="4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33"/>
      <c r="C40" s="28"/>
      <c r="D40" s="28"/>
      <c r="E40" s="28"/>
      <c r="F40" s="28"/>
      <c r="G40" s="28"/>
      <c r="H40" s="28"/>
      <c r="I40" s="28"/>
      <c r="J40" s="28"/>
      <c r="K40" s="28"/>
      <c r="L40" s="4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9"/>
      <c r="D50" s="134" t="s">
        <v>42</v>
      </c>
      <c r="E50" s="135"/>
      <c r="F50" s="135"/>
      <c r="G50" s="134" t="s">
        <v>43</v>
      </c>
      <c r="H50" s="135"/>
      <c r="I50" s="135"/>
      <c r="J50" s="135"/>
      <c r="K50" s="135"/>
      <c r="L50" s="4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33"/>
      <c r="C61" s="28"/>
      <c r="D61" s="136" t="s">
        <v>44</v>
      </c>
      <c r="E61" s="137"/>
      <c r="F61" s="138" t="s">
        <v>45</v>
      </c>
      <c r="G61" s="136" t="s">
        <v>44</v>
      </c>
      <c r="H61" s="137"/>
      <c r="I61" s="137"/>
      <c r="J61" s="139" t="s">
        <v>45</v>
      </c>
      <c r="K61" s="137"/>
      <c r="L61" s="49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33"/>
      <c r="C65" s="28"/>
      <c r="D65" s="134" t="s">
        <v>46</v>
      </c>
      <c r="E65" s="140"/>
      <c r="F65" s="140"/>
      <c r="G65" s="134" t="s">
        <v>47</v>
      </c>
      <c r="H65" s="140"/>
      <c r="I65" s="140"/>
      <c r="J65" s="140"/>
      <c r="K65" s="140"/>
      <c r="L65" s="49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33"/>
      <c r="C76" s="28"/>
      <c r="D76" s="136" t="s">
        <v>44</v>
      </c>
      <c r="E76" s="137"/>
      <c r="F76" s="138" t="s">
        <v>45</v>
      </c>
      <c r="G76" s="136" t="s">
        <v>44</v>
      </c>
      <c r="H76" s="137"/>
      <c r="I76" s="137"/>
      <c r="J76" s="139" t="s">
        <v>45</v>
      </c>
      <c r="K76" s="137"/>
      <c r="L76" s="49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49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49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20" t="s">
        <v>88</v>
      </c>
      <c r="D82" s="30"/>
      <c r="E82" s="30"/>
      <c r="F82" s="30"/>
      <c r="G82" s="30"/>
      <c r="H82" s="30"/>
      <c r="I82" s="30"/>
      <c r="J82" s="30"/>
      <c r="K82" s="30"/>
      <c r="L82" s="49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49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30"/>
      <c r="E84" s="30"/>
      <c r="F84" s="30"/>
      <c r="G84" s="30"/>
      <c r="H84" s="30"/>
      <c r="I84" s="30"/>
      <c r="J84" s="30"/>
      <c r="K84" s="30"/>
      <c r="L84" s="49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30"/>
      <c r="D85" s="30"/>
      <c r="E85" s="245" t="str">
        <f>E7</f>
        <v>Oprava ciest Nová Baňa</v>
      </c>
      <c r="F85" s="246"/>
      <c r="G85" s="246"/>
      <c r="H85" s="246"/>
      <c r="I85" s="30"/>
      <c r="J85" s="30"/>
      <c r="K85" s="30"/>
      <c r="L85" s="49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86</v>
      </c>
      <c r="D86" s="30"/>
      <c r="E86" s="30"/>
      <c r="F86" s="30"/>
      <c r="G86" s="30"/>
      <c r="H86" s="30"/>
      <c r="I86" s="30"/>
      <c r="J86" s="30"/>
      <c r="K86" s="30"/>
      <c r="L86" s="49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30"/>
      <c r="D87" s="30"/>
      <c r="E87" s="229" t="str">
        <f>E9</f>
        <v>003 - Ul. Kolibská</v>
      </c>
      <c r="F87" s="244"/>
      <c r="G87" s="244"/>
      <c r="H87" s="244"/>
      <c r="I87" s="30"/>
      <c r="J87" s="30"/>
      <c r="K87" s="30"/>
      <c r="L87" s="49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49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30"/>
      <c r="E89" s="30"/>
      <c r="F89" s="23" t="str">
        <f>F12</f>
        <v xml:space="preserve"> </v>
      </c>
      <c r="G89" s="30"/>
      <c r="H89" s="30"/>
      <c r="I89" s="25" t="s">
        <v>19</v>
      </c>
      <c r="J89" s="64" t="str">
        <f>IF(J12="","",J12)</f>
        <v>30. 3. 2022</v>
      </c>
      <c r="K89" s="30"/>
      <c r="L89" s="49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5" customHeight="1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49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2" customHeight="1">
      <c r="A91" s="28"/>
      <c r="B91" s="29"/>
      <c r="C91" s="25" t="s">
        <v>21</v>
      </c>
      <c r="D91" s="30"/>
      <c r="E91" s="30"/>
      <c r="F91" s="23" t="str">
        <f>E15</f>
        <v xml:space="preserve"> </v>
      </c>
      <c r="G91" s="30"/>
      <c r="H91" s="30"/>
      <c r="I91" s="25" t="s">
        <v>25</v>
      </c>
      <c r="J91" s="26" t="str">
        <f>E21</f>
        <v xml:space="preserve"> </v>
      </c>
      <c r="K91" s="30"/>
      <c r="L91" s="49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2" customHeight="1">
      <c r="A92" s="28"/>
      <c r="B92" s="29"/>
      <c r="C92" s="25" t="s">
        <v>24</v>
      </c>
      <c r="D92" s="30"/>
      <c r="E92" s="30"/>
      <c r="F92" s="23" t="str">
        <f>IF(E18="","",E18)</f>
        <v xml:space="preserve"> </v>
      </c>
      <c r="G92" s="30"/>
      <c r="H92" s="30"/>
      <c r="I92" s="25" t="s">
        <v>27</v>
      </c>
      <c r="J92" s="26" t="str">
        <f>E24</f>
        <v xml:space="preserve"> </v>
      </c>
      <c r="K92" s="30"/>
      <c r="L92" s="49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49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45" t="s">
        <v>89</v>
      </c>
      <c r="D94" s="146"/>
      <c r="E94" s="146"/>
      <c r="F94" s="146"/>
      <c r="G94" s="146"/>
      <c r="H94" s="146"/>
      <c r="I94" s="146"/>
      <c r="J94" s="147" t="s">
        <v>90</v>
      </c>
      <c r="K94" s="146"/>
      <c r="L94" s="49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49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48" t="s">
        <v>91</v>
      </c>
      <c r="D96" s="30"/>
      <c r="E96" s="30"/>
      <c r="F96" s="30"/>
      <c r="G96" s="30"/>
      <c r="H96" s="30"/>
      <c r="I96" s="30"/>
      <c r="J96" s="82">
        <f>J122</f>
        <v>0</v>
      </c>
      <c r="K96" s="30"/>
      <c r="L96" s="49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92</v>
      </c>
    </row>
    <row r="97" spans="1:31" s="9" customFormat="1" ht="24.95" customHeight="1">
      <c r="B97" s="149"/>
      <c r="C97" s="150"/>
      <c r="D97" s="151" t="s">
        <v>93</v>
      </c>
      <c r="E97" s="152"/>
      <c r="F97" s="152"/>
      <c r="G97" s="152"/>
      <c r="H97" s="152"/>
      <c r="I97" s="152"/>
      <c r="J97" s="153">
        <f>J123</f>
        <v>0</v>
      </c>
      <c r="K97" s="150"/>
      <c r="L97" s="154"/>
    </row>
    <row r="98" spans="1:31" s="10" customFormat="1" ht="19.899999999999999" customHeight="1">
      <c r="B98" s="155"/>
      <c r="C98" s="156"/>
      <c r="D98" s="157" t="s">
        <v>94</v>
      </c>
      <c r="E98" s="158"/>
      <c r="F98" s="158"/>
      <c r="G98" s="158"/>
      <c r="H98" s="158"/>
      <c r="I98" s="158"/>
      <c r="J98" s="159">
        <f>J124</f>
        <v>0</v>
      </c>
      <c r="K98" s="156"/>
      <c r="L98" s="160"/>
    </row>
    <row r="99" spans="1:31" s="10" customFormat="1" ht="19.899999999999999" customHeight="1">
      <c r="B99" s="155"/>
      <c r="C99" s="156"/>
      <c r="D99" s="157" t="s">
        <v>95</v>
      </c>
      <c r="E99" s="158"/>
      <c r="F99" s="158"/>
      <c r="G99" s="158"/>
      <c r="H99" s="158"/>
      <c r="I99" s="158"/>
      <c r="J99" s="159">
        <f>J126</f>
        <v>0</v>
      </c>
      <c r="K99" s="156"/>
      <c r="L99" s="160"/>
    </row>
    <row r="100" spans="1:31" s="10" customFormat="1" ht="19.899999999999999" customHeight="1">
      <c r="B100" s="155"/>
      <c r="C100" s="156"/>
      <c r="D100" s="157" t="s">
        <v>97</v>
      </c>
      <c r="E100" s="158"/>
      <c r="F100" s="158"/>
      <c r="G100" s="158"/>
      <c r="H100" s="158"/>
      <c r="I100" s="158"/>
      <c r="J100" s="159">
        <f>J131</f>
        <v>0</v>
      </c>
      <c r="K100" s="156"/>
      <c r="L100" s="160"/>
    </row>
    <row r="101" spans="1:31" s="10" customFormat="1" ht="19.899999999999999" customHeight="1">
      <c r="B101" s="155"/>
      <c r="C101" s="156"/>
      <c r="D101" s="157" t="s">
        <v>98</v>
      </c>
      <c r="E101" s="158"/>
      <c r="F101" s="158"/>
      <c r="G101" s="158"/>
      <c r="H101" s="158"/>
      <c r="I101" s="158"/>
      <c r="J101" s="159">
        <f>J137</f>
        <v>0</v>
      </c>
      <c r="K101" s="156"/>
      <c r="L101" s="160"/>
    </row>
    <row r="102" spans="1:31" s="9" customFormat="1" ht="24.95" customHeight="1">
      <c r="B102" s="149"/>
      <c r="C102" s="150"/>
      <c r="D102" s="151" t="s">
        <v>99</v>
      </c>
      <c r="E102" s="152"/>
      <c r="F102" s="152"/>
      <c r="G102" s="152"/>
      <c r="H102" s="152"/>
      <c r="I102" s="152"/>
      <c r="J102" s="153">
        <f>J140</f>
        <v>0</v>
      </c>
      <c r="K102" s="150"/>
      <c r="L102" s="154"/>
    </row>
    <row r="103" spans="1:31" s="2" customFormat="1" ht="21.75" customHeight="1">
      <c r="A103" s="28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49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9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8" spans="1:31" s="2" customFormat="1" ht="6.95" customHeight="1">
      <c r="A108" s="28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49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24.95" customHeight="1">
      <c r="A109" s="28"/>
      <c r="B109" s="29"/>
      <c r="C109" s="20" t="s">
        <v>100</v>
      </c>
      <c r="D109" s="30"/>
      <c r="E109" s="30"/>
      <c r="F109" s="30"/>
      <c r="G109" s="30"/>
      <c r="H109" s="30"/>
      <c r="I109" s="30"/>
      <c r="J109" s="30"/>
      <c r="K109" s="30"/>
      <c r="L109" s="49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6.95" customHeight="1">
      <c r="A110" s="28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49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13</v>
      </c>
      <c r="D111" s="30"/>
      <c r="E111" s="30"/>
      <c r="F111" s="30"/>
      <c r="G111" s="30"/>
      <c r="H111" s="30"/>
      <c r="I111" s="30"/>
      <c r="J111" s="30"/>
      <c r="K111" s="30"/>
      <c r="L111" s="49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30"/>
      <c r="D112" s="30"/>
      <c r="E112" s="245" t="str">
        <f>E7</f>
        <v>Oprava ciest Nová Baňa</v>
      </c>
      <c r="F112" s="246"/>
      <c r="G112" s="246"/>
      <c r="H112" s="246"/>
      <c r="I112" s="30"/>
      <c r="J112" s="30"/>
      <c r="K112" s="30"/>
      <c r="L112" s="49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86</v>
      </c>
      <c r="D113" s="30"/>
      <c r="E113" s="30"/>
      <c r="F113" s="30"/>
      <c r="G113" s="30"/>
      <c r="H113" s="30"/>
      <c r="I113" s="30"/>
      <c r="J113" s="30"/>
      <c r="K113" s="30"/>
      <c r="L113" s="49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6.5" customHeight="1">
      <c r="A114" s="28"/>
      <c r="B114" s="29"/>
      <c r="C114" s="30"/>
      <c r="D114" s="30"/>
      <c r="E114" s="229" t="str">
        <f>E9</f>
        <v>003 - Ul. Kolibská</v>
      </c>
      <c r="F114" s="244"/>
      <c r="G114" s="244"/>
      <c r="H114" s="244"/>
      <c r="I114" s="30"/>
      <c r="J114" s="30"/>
      <c r="K114" s="30"/>
      <c r="L114" s="49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6.95" customHeight="1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49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2" customHeight="1">
      <c r="A116" s="28"/>
      <c r="B116" s="29"/>
      <c r="C116" s="25" t="s">
        <v>17</v>
      </c>
      <c r="D116" s="30"/>
      <c r="E116" s="30"/>
      <c r="F116" s="23" t="str">
        <f>F12</f>
        <v xml:space="preserve"> </v>
      </c>
      <c r="G116" s="30"/>
      <c r="H116" s="30"/>
      <c r="I116" s="25" t="s">
        <v>19</v>
      </c>
      <c r="J116" s="64" t="str">
        <f>IF(J12="","",J12)</f>
        <v>30. 3. 2022</v>
      </c>
      <c r="K116" s="30"/>
      <c r="L116" s="49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5" customHeight="1">
      <c r="A117" s="28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49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2" customHeight="1">
      <c r="A118" s="28"/>
      <c r="B118" s="29"/>
      <c r="C118" s="25" t="s">
        <v>21</v>
      </c>
      <c r="D118" s="30"/>
      <c r="E118" s="30"/>
      <c r="F118" s="23" t="str">
        <f>E15</f>
        <v xml:space="preserve"> </v>
      </c>
      <c r="G118" s="30"/>
      <c r="H118" s="30"/>
      <c r="I118" s="25" t="s">
        <v>25</v>
      </c>
      <c r="J118" s="26" t="str">
        <f>E21</f>
        <v xml:space="preserve"> </v>
      </c>
      <c r="K118" s="30"/>
      <c r="L118" s="49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5.2" customHeight="1">
      <c r="A119" s="28"/>
      <c r="B119" s="29"/>
      <c r="C119" s="25" t="s">
        <v>24</v>
      </c>
      <c r="D119" s="30"/>
      <c r="E119" s="30"/>
      <c r="F119" s="23" t="str">
        <f>IF(E18="","",E18)</f>
        <v xml:space="preserve"> </v>
      </c>
      <c r="G119" s="30"/>
      <c r="H119" s="30"/>
      <c r="I119" s="25" t="s">
        <v>27</v>
      </c>
      <c r="J119" s="26" t="str">
        <f>E24</f>
        <v xml:space="preserve"> </v>
      </c>
      <c r="K119" s="30"/>
      <c r="L119" s="49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0.35" customHeight="1">
      <c r="A120" s="28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49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11" customFormat="1" ht="29.25" customHeight="1">
      <c r="A121" s="161"/>
      <c r="B121" s="162"/>
      <c r="C121" s="163" t="s">
        <v>101</v>
      </c>
      <c r="D121" s="164" t="s">
        <v>54</v>
      </c>
      <c r="E121" s="164" t="s">
        <v>50</v>
      </c>
      <c r="F121" s="164" t="s">
        <v>51</v>
      </c>
      <c r="G121" s="164" t="s">
        <v>102</v>
      </c>
      <c r="H121" s="164" t="s">
        <v>103</v>
      </c>
      <c r="I121" s="164" t="s">
        <v>104</v>
      </c>
      <c r="J121" s="165" t="s">
        <v>90</v>
      </c>
      <c r="K121" s="166" t="s">
        <v>105</v>
      </c>
      <c r="L121" s="167"/>
      <c r="M121" s="73" t="s">
        <v>1</v>
      </c>
      <c r="N121" s="74" t="s">
        <v>33</v>
      </c>
      <c r="O121" s="74" t="s">
        <v>106</v>
      </c>
      <c r="P121" s="74" t="s">
        <v>107</v>
      </c>
      <c r="Q121" s="74" t="s">
        <v>108</v>
      </c>
      <c r="R121" s="74" t="s">
        <v>109</v>
      </c>
      <c r="S121" s="74" t="s">
        <v>110</v>
      </c>
      <c r="T121" s="75" t="s">
        <v>111</v>
      </c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</row>
    <row r="122" spans="1:65" s="2" customFormat="1" ht="22.9" customHeight="1">
      <c r="A122" s="28"/>
      <c r="B122" s="29"/>
      <c r="C122" s="80" t="s">
        <v>91</v>
      </c>
      <c r="D122" s="30"/>
      <c r="E122" s="30"/>
      <c r="F122" s="30"/>
      <c r="G122" s="30"/>
      <c r="H122" s="30"/>
      <c r="I122" s="30"/>
      <c r="J122" s="168">
        <f>BK122</f>
        <v>0</v>
      </c>
      <c r="K122" s="30"/>
      <c r="L122" s="33"/>
      <c r="M122" s="76"/>
      <c r="N122" s="169"/>
      <c r="O122" s="77"/>
      <c r="P122" s="170">
        <f>P123+P140</f>
        <v>0</v>
      </c>
      <c r="Q122" s="77"/>
      <c r="R122" s="170">
        <f>R123+R140</f>
        <v>0</v>
      </c>
      <c r="S122" s="77"/>
      <c r="T122" s="171">
        <f>T123+T140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T122" s="14" t="s">
        <v>68</v>
      </c>
      <c r="AU122" s="14" t="s">
        <v>92</v>
      </c>
      <c r="BK122" s="172">
        <f>BK123+BK140</f>
        <v>0</v>
      </c>
    </row>
    <row r="123" spans="1:65" s="12" customFormat="1" ht="25.9" customHeight="1">
      <c r="B123" s="173"/>
      <c r="C123" s="174"/>
      <c r="D123" s="175" t="s">
        <v>68</v>
      </c>
      <c r="E123" s="176" t="s">
        <v>112</v>
      </c>
      <c r="F123" s="176" t="s">
        <v>113</v>
      </c>
      <c r="G123" s="174"/>
      <c r="H123" s="174"/>
      <c r="I123" s="174"/>
      <c r="J123" s="177">
        <f>BK123</f>
        <v>0</v>
      </c>
      <c r="K123" s="174"/>
      <c r="L123" s="178"/>
      <c r="M123" s="179"/>
      <c r="N123" s="180"/>
      <c r="O123" s="180"/>
      <c r="P123" s="181">
        <f>P124+P126+P131+P137</f>
        <v>0</v>
      </c>
      <c r="Q123" s="180"/>
      <c r="R123" s="181">
        <f>R124+R126+R131+R137</f>
        <v>0</v>
      </c>
      <c r="S123" s="180"/>
      <c r="T123" s="182">
        <f>T124+T126+T131+T137</f>
        <v>0</v>
      </c>
      <c r="AR123" s="183" t="s">
        <v>77</v>
      </c>
      <c r="AT123" s="184" t="s">
        <v>68</v>
      </c>
      <c r="AU123" s="184" t="s">
        <v>69</v>
      </c>
      <c r="AY123" s="183" t="s">
        <v>114</v>
      </c>
      <c r="BK123" s="185">
        <f>BK124+BK126+BK131+BK137</f>
        <v>0</v>
      </c>
    </row>
    <row r="124" spans="1:65" s="12" customFormat="1" ht="22.9" customHeight="1">
      <c r="B124" s="173"/>
      <c r="C124" s="174"/>
      <c r="D124" s="175" t="s">
        <v>68</v>
      </c>
      <c r="E124" s="186" t="s">
        <v>77</v>
      </c>
      <c r="F124" s="186" t="s">
        <v>115</v>
      </c>
      <c r="G124" s="174"/>
      <c r="H124" s="174"/>
      <c r="I124" s="174"/>
      <c r="J124" s="187">
        <f>BK124</f>
        <v>0</v>
      </c>
      <c r="K124" s="174"/>
      <c r="L124" s="178"/>
      <c r="M124" s="179"/>
      <c r="N124" s="180"/>
      <c r="O124" s="180"/>
      <c r="P124" s="181">
        <f>P125</f>
        <v>0</v>
      </c>
      <c r="Q124" s="180"/>
      <c r="R124" s="181">
        <f>R125</f>
        <v>0</v>
      </c>
      <c r="S124" s="180"/>
      <c r="T124" s="182">
        <f>T125</f>
        <v>0</v>
      </c>
      <c r="AR124" s="183" t="s">
        <v>77</v>
      </c>
      <c r="AT124" s="184" t="s">
        <v>68</v>
      </c>
      <c r="AU124" s="184" t="s">
        <v>77</v>
      </c>
      <c r="AY124" s="183" t="s">
        <v>114</v>
      </c>
      <c r="BK124" s="185">
        <f>BK125</f>
        <v>0</v>
      </c>
    </row>
    <row r="125" spans="1:65" s="2" customFormat="1" ht="37.9" customHeight="1">
      <c r="A125" s="28"/>
      <c r="B125" s="29"/>
      <c r="C125" s="188" t="s">
        <v>77</v>
      </c>
      <c r="D125" s="188" t="s">
        <v>116</v>
      </c>
      <c r="E125" s="189" t="s">
        <v>181</v>
      </c>
      <c r="F125" s="190" t="s">
        <v>182</v>
      </c>
      <c r="G125" s="191" t="s">
        <v>119</v>
      </c>
      <c r="H125" s="192">
        <v>1040</v>
      </c>
      <c r="I125" s="193"/>
      <c r="J125" s="193">
        <f>ROUND(I125*H125,2)</f>
        <v>0</v>
      </c>
      <c r="K125" s="194"/>
      <c r="L125" s="33"/>
      <c r="M125" s="195" t="s">
        <v>1</v>
      </c>
      <c r="N125" s="196" t="s">
        <v>35</v>
      </c>
      <c r="O125" s="197">
        <v>0</v>
      </c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99" t="s">
        <v>120</v>
      </c>
      <c r="AT125" s="199" t="s">
        <v>116</v>
      </c>
      <c r="AU125" s="199" t="s">
        <v>121</v>
      </c>
      <c r="AY125" s="14" t="s">
        <v>114</v>
      </c>
      <c r="BE125" s="200">
        <f>IF(N125="základná",J125,0)</f>
        <v>0</v>
      </c>
      <c r="BF125" s="200">
        <f>IF(N125="znížená",J125,0)</f>
        <v>0</v>
      </c>
      <c r="BG125" s="200">
        <f>IF(N125="zákl. prenesená",J125,0)</f>
        <v>0</v>
      </c>
      <c r="BH125" s="200">
        <f>IF(N125="zníž. prenesená",J125,0)</f>
        <v>0</v>
      </c>
      <c r="BI125" s="200">
        <f>IF(N125="nulová",J125,0)</f>
        <v>0</v>
      </c>
      <c r="BJ125" s="14" t="s">
        <v>121</v>
      </c>
      <c r="BK125" s="200">
        <f>ROUND(I125*H125,2)</f>
        <v>0</v>
      </c>
      <c r="BL125" s="14" t="s">
        <v>120</v>
      </c>
      <c r="BM125" s="199" t="s">
        <v>121</v>
      </c>
    </row>
    <row r="126" spans="1:65" s="12" customFormat="1" ht="22.9" customHeight="1">
      <c r="B126" s="173"/>
      <c r="C126" s="174"/>
      <c r="D126" s="175" t="s">
        <v>68</v>
      </c>
      <c r="E126" s="186" t="s">
        <v>122</v>
      </c>
      <c r="F126" s="186" t="s">
        <v>123</v>
      </c>
      <c r="G126" s="174"/>
      <c r="H126" s="174"/>
      <c r="I126" s="174"/>
      <c r="J126" s="187">
        <f>BK126</f>
        <v>0</v>
      </c>
      <c r="K126" s="174"/>
      <c r="L126" s="178"/>
      <c r="M126" s="179"/>
      <c r="N126" s="180"/>
      <c r="O126" s="180"/>
      <c r="P126" s="181">
        <f>SUM(P127:P130)</f>
        <v>0</v>
      </c>
      <c r="Q126" s="180"/>
      <c r="R126" s="181">
        <f>SUM(R127:R130)</f>
        <v>0</v>
      </c>
      <c r="S126" s="180"/>
      <c r="T126" s="182">
        <f>SUM(T127:T130)</f>
        <v>0</v>
      </c>
      <c r="AR126" s="183" t="s">
        <v>77</v>
      </c>
      <c r="AT126" s="184" t="s">
        <v>68</v>
      </c>
      <c r="AU126" s="184" t="s">
        <v>77</v>
      </c>
      <c r="AY126" s="183" t="s">
        <v>114</v>
      </c>
      <c r="BK126" s="185">
        <f>SUM(BK127:BK130)</f>
        <v>0</v>
      </c>
    </row>
    <row r="127" spans="1:65" s="2" customFormat="1" ht="37.9" customHeight="1">
      <c r="A127" s="28"/>
      <c r="B127" s="29"/>
      <c r="C127" s="188" t="s">
        <v>144</v>
      </c>
      <c r="D127" s="188" t="s">
        <v>116</v>
      </c>
      <c r="E127" s="189" t="s">
        <v>125</v>
      </c>
      <c r="F127" s="190" t="s">
        <v>126</v>
      </c>
      <c r="G127" s="191" t="s">
        <v>119</v>
      </c>
      <c r="H127" s="192">
        <v>1040</v>
      </c>
      <c r="I127" s="193"/>
      <c r="J127" s="193">
        <f>ROUND(I127*H127,2)</f>
        <v>0</v>
      </c>
      <c r="K127" s="194"/>
      <c r="L127" s="33"/>
      <c r="M127" s="195" t="s">
        <v>1</v>
      </c>
      <c r="N127" s="196" t="s">
        <v>35</v>
      </c>
      <c r="O127" s="197">
        <v>0</v>
      </c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99" t="s">
        <v>120</v>
      </c>
      <c r="AT127" s="199" t="s">
        <v>116</v>
      </c>
      <c r="AU127" s="199" t="s">
        <v>121</v>
      </c>
      <c r="AY127" s="14" t="s">
        <v>114</v>
      </c>
      <c r="BE127" s="200">
        <f>IF(N127="základná",J127,0)</f>
        <v>0</v>
      </c>
      <c r="BF127" s="200">
        <f>IF(N127="znížená",J127,0)</f>
        <v>0</v>
      </c>
      <c r="BG127" s="200">
        <f>IF(N127="zákl. prenesená",J127,0)</f>
        <v>0</v>
      </c>
      <c r="BH127" s="200">
        <f>IF(N127="zníž. prenesená",J127,0)</f>
        <v>0</v>
      </c>
      <c r="BI127" s="200">
        <f>IF(N127="nulová",J127,0)</f>
        <v>0</v>
      </c>
      <c r="BJ127" s="14" t="s">
        <v>121</v>
      </c>
      <c r="BK127" s="200">
        <f>ROUND(I127*H127,2)</f>
        <v>0</v>
      </c>
      <c r="BL127" s="14" t="s">
        <v>120</v>
      </c>
      <c r="BM127" s="199" t="s">
        <v>120</v>
      </c>
    </row>
    <row r="128" spans="1:65" s="2" customFormat="1" ht="33" customHeight="1">
      <c r="A128" s="28"/>
      <c r="B128" s="29"/>
      <c r="C128" s="188" t="s">
        <v>120</v>
      </c>
      <c r="D128" s="188" t="s">
        <v>116</v>
      </c>
      <c r="E128" s="189" t="s">
        <v>128</v>
      </c>
      <c r="F128" s="190" t="s">
        <v>129</v>
      </c>
      <c r="G128" s="191" t="s">
        <v>119</v>
      </c>
      <c r="H128" s="192">
        <v>2080</v>
      </c>
      <c r="I128" s="193"/>
      <c r="J128" s="193">
        <f>ROUND(I128*H128,2)</f>
        <v>0</v>
      </c>
      <c r="K128" s="194"/>
      <c r="L128" s="33"/>
      <c r="M128" s="195" t="s">
        <v>1</v>
      </c>
      <c r="N128" s="196" t="s">
        <v>35</v>
      </c>
      <c r="O128" s="197">
        <v>0</v>
      </c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99" t="s">
        <v>120</v>
      </c>
      <c r="AT128" s="199" t="s">
        <v>116</v>
      </c>
      <c r="AU128" s="199" t="s">
        <v>121</v>
      </c>
      <c r="AY128" s="14" t="s">
        <v>114</v>
      </c>
      <c r="BE128" s="200">
        <f>IF(N128="základná",J128,0)</f>
        <v>0</v>
      </c>
      <c r="BF128" s="200">
        <f>IF(N128="znížená",J128,0)</f>
        <v>0</v>
      </c>
      <c r="BG128" s="200">
        <f>IF(N128="zákl. prenesená",J128,0)</f>
        <v>0</v>
      </c>
      <c r="BH128" s="200">
        <f>IF(N128="zníž. prenesená",J128,0)</f>
        <v>0</v>
      </c>
      <c r="BI128" s="200">
        <f>IF(N128="nulová",J128,0)</f>
        <v>0</v>
      </c>
      <c r="BJ128" s="14" t="s">
        <v>121</v>
      </c>
      <c r="BK128" s="200">
        <f>ROUND(I128*H128,2)</f>
        <v>0</v>
      </c>
      <c r="BL128" s="14" t="s">
        <v>120</v>
      </c>
      <c r="BM128" s="199" t="s">
        <v>130</v>
      </c>
    </row>
    <row r="129" spans="1:65" s="2" customFormat="1" ht="33" customHeight="1">
      <c r="A129" s="28"/>
      <c r="B129" s="29"/>
      <c r="C129" s="188" t="s">
        <v>122</v>
      </c>
      <c r="D129" s="188" t="s">
        <v>116</v>
      </c>
      <c r="E129" s="189" t="s">
        <v>131</v>
      </c>
      <c r="F129" s="190" t="s">
        <v>132</v>
      </c>
      <c r="G129" s="191" t="s">
        <v>119</v>
      </c>
      <c r="H129" s="192">
        <v>1040</v>
      </c>
      <c r="I129" s="193"/>
      <c r="J129" s="193">
        <f>ROUND(I129*H129,2)</f>
        <v>0</v>
      </c>
      <c r="K129" s="194"/>
      <c r="L129" s="33"/>
      <c r="M129" s="195" t="s">
        <v>1</v>
      </c>
      <c r="N129" s="196" t="s">
        <v>35</v>
      </c>
      <c r="O129" s="197">
        <v>0</v>
      </c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99" t="s">
        <v>120</v>
      </c>
      <c r="AT129" s="199" t="s">
        <v>116</v>
      </c>
      <c r="AU129" s="199" t="s">
        <v>121</v>
      </c>
      <c r="AY129" s="14" t="s">
        <v>114</v>
      </c>
      <c r="BE129" s="200">
        <f>IF(N129="základná",J129,0)</f>
        <v>0</v>
      </c>
      <c r="BF129" s="200">
        <f>IF(N129="znížená",J129,0)</f>
        <v>0</v>
      </c>
      <c r="BG129" s="200">
        <f>IF(N129="zákl. prenesená",J129,0)</f>
        <v>0</v>
      </c>
      <c r="BH129" s="200">
        <f>IF(N129="zníž. prenesená",J129,0)</f>
        <v>0</v>
      </c>
      <c r="BI129" s="200">
        <f>IF(N129="nulová",J129,0)</f>
        <v>0</v>
      </c>
      <c r="BJ129" s="14" t="s">
        <v>121</v>
      </c>
      <c r="BK129" s="200">
        <f>ROUND(I129*H129,2)</f>
        <v>0</v>
      </c>
      <c r="BL129" s="14" t="s">
        <v>120</v>
      </c>
      <c r="BM129" s="199" t="s">
        <v>127</v>
      </c>
    </row>
    <row r="130" spans="1:65" s="2" customFormat="1" ht="24.2" customHeight="1">
      <c r="A130" s="28"/>
      <c r="B130" s="29"/>
      <c r="C130" s="188" t="s">
        <v>130</v>
      </c>
      <c r="D130" s="188" t="s">
        <v>116</v>
      </c>
      <c r="E130" s="189" t="s">
        <v>134</v>
      </c>
      <c r="F130" s="190" t="s">
        <v>183</v>
      </c>
      <c r="G130" s="191" t="s">
        <v>136</v>
      </c>
      <c r="H130" s="192">
        <v>8</v>
      </c>
      <c r="I130" s="193"/>
      <c r="J130" s="193">
        <f>ROUND(I130*H130,2)</f>
        <v>0</v>
      </c>
      <c r="K130" s="194"/>
      <c r="L130" s="33"/>
      <c r="M130" s="195" t="s">
        <v>1</v>
      </c>
      <c r="N130" s="196" t="s">
        <v>35</v>
      </c>
      <c r="O130" s="197">
        <v>0</v>
      </c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99" t="s">
        <v>120</v>
      </c>
      <c r="AT130" s="199" t="s">
        <v>116</v>
      </c>
      <c r="AU130" s="199" t="s">
        <v>121</v>
      </c>
      <c r="AY130" s="14" t="s">
        <v>114</v>
      </c>
      <c r="BE130" s="200">
        <f>IF(N130="základná",J130,0)</f>
        <v>0</v>
      </c>
      <c r="BF130" s="200">
        <f>IF(N130="znížená",J130,0)</f>
        <v>0</v>
      </c>
      <c r="BG130" s="200">
        <f>IF(N130="zákl. prenesená",J130,0)</f>
        <v>0</v>
      </c>
      <c r="BH130" s="200">
        <f>IF(N130="zníž. prenesená",J130,0)</f>
        <v>0</v>
      </c>
      <c r="BI130" s="200">
        <f>IF(N130="nulová",J130,0)</f>
        <v>0</v>
      </c>
      <c r="BJ130" s="14" t="s">
        <v>121</v>
      </c>
      <c r="BK130" s="200">
        <f>ROUND(I130*H130,2)</f>
        <v>0</v>
      </c>
      <c r="BL130" s="14" t="s">
        <v>120</v>
      </c>
      <c r="BM130" s="199" t="s">
        <v>137</v>
      </c>
    </row>
    <row r="131" spans="1:65" s="12" customFormat="1" ht="22.9" customHeight="1">
      <c r="B131" s="173"/>
      <c r="C131" s="174"/>
      <c r="D131" s="175" t="s">
        <v>68</v>
      </c>
      <c r="E131" s="186" t="s">
        <v>124</v>
      </c>
      <c r="F131" s="186" t="s">
        <v>143</v>
      </c>
      <c r="G131" s="174"/>
      <c r="H131" s="174"/>
      <c r="I131" s="174"/>
      <c r="J131" s="187">
        <f>BK131</f>
        <v>0</v>
      </c>
      <c r="K131" s="174"/>
      <c r="L131" s="178"/>
      <c r="M131" s="179"/>
      <c r="N131" s="180"/>
      <c r="O131" s="180"/>
      <c r="P131" s="181">
        <f>SUM(P132:P136)</f>
        <v>0</v>
      </c>
      <c r="Q131" s="180"/>
      <c r="R131" s="181">
        <f>SUM(R132:R136)</f>
        <v>0</v>
      </c>
      <c r="S131" s="180"/>
      <c r="T131" s="182">
        <f>SUM(T132:T136)</f>
        <v>0</v>
      </c>
      <c r="AR131" s="183" t="s">
        <v>77</v>
      </c>
      <c r="AT131" s="184" t="s">
        <v>68</v>
      </c>
      <c r="AU131" s="184" t="s">
        <v>77</v>
      </c>
      <c r="AY131" s="183" t="s">
        <v>114</v>
      </c>
      <c r="BK131" s="185">
        <f>SUM(BK132:BK136)</f>
        <v>0</v>
      </c>
    </row>
    <row r="132" spans="1:65" s="2" customFormat="1" ht="24.2" customHeight="1">
      <c r="A132" s="28"/>
      <c r="B132" s="29"/>
      <c r="C132" s="188" t="s">
        <v>179</v>
      </c>
      <c r="D132" s="188" t="s">
        <v>116</v>
      </c>
      <c r="E132" s="189" t="s">
        <v>145</v>
      </c>
      <c r="F132" s="190" t="s">
        <v>146</v>
      </c>
      <c r="G132" s="191" t="s">
        <v>136</v>
      </c>
      <c r="H132" s="192">
        <v>8</v>
      </c>
      <c r="I132" s="193"/>
      <c r="J132" s="193">
        <f>ROUND(I132*H132,2)</f>
        <v>0</v>
      </c>
      <c r="K132" s="194"/>
      <c r="L132" s="33"/>
      <c r="M132" s="195" t="s">
        <v>1</v>
      </c>
      <c r="N132" s="196" t="s">
        <v>35</v>
      </c>
      <c r="O132" s="197">
        <v>0</v>
      </c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99" t="s">
        <v>120</v>
      </c>
      <c r="AT132" s="199" t="s">
        <v>116</v>
      </c>
      <c r="AU132" s="199" t="s">
        <v>121</v>
      </c>
      <c r="AY132" s="14" t="s">
        <v>114</v>
      </c>
      <c r="BE132" s="200">
        <f>IF(N132="základná",J132,0)</f>
        <v>0</v>
      </c>
      <c r="BF132" s="200">
        <f>IF(N132="znížená",J132,0)</f>
        <v>0</v>
      </c>
      <c r="BG132" s="200">
        <f>IF(N132="zákl. prenesená",J132,0)</f>
        <v>0</v>
      </c>
      <c r="BH132" s="200">
        <f>IF(N132="zníž. prenesená",J132,0)</f>
        <v>0</v>
      </c>
      <c r="BI132" s="200">
        <f>IF(N132="nulová",J132,0)</f>
        <v>0</v>
      </c>
      <c r="BJ132" s="14" t="s">
        <v>121</v>
      </c>
      <c r="BK132" s="200">
        <f>ROUND(I132*H132,2)</f>
        <v>0</v>
      </c>
      <c r="BL132" s="14" t="s">
        <v>120</v>
      </c>
      <c r="BM132" s="199" t="s">
        <v>139</v>
      </c>
    </row>
    <row r="133" spans="1:65" s="2" customFormat="1" ht="24.2" customHeight="1">
      <c r="A133" s="28"/>
      <c r="B133" s="29"/>
      <c r="C133" s="188" t="s">
        <v>127</v>
      </c>
      <c r="D133" s="188" t="s">
        <v>116</v>
      </c>
      <c r="E133" s="189" t="s">
        <v>148</v>
      </c>
      <c r="F133" s="190" t="s">
        <v>149</v>
      </c>
      <c r="G133" s="191" t="s">
        <v>136</v>
      </c>
      <c r="H133" s="192">
        <v>8</v>
      </c>
      <c r="I133" s="193"/>
      <c r="J133" s="193">
        <f>ROUND(I133*H133,2)</f>
        <v>0</v>
      </c>
      <c r="K133" s="194"/>
      <c r="L133" s="33"/>
      <c r="M133" s="195" t="s">
        <v>1</v>
      </c>
      <c r="N133" s="196" t="s">
        <v>35</v>
      </c>
      <c r="O133" s="197">
        <v>0</v>
      </c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99" t="s">
        <v>120</v>
      </c>
      <c r="AT133" s="199" t="s">
        <v>116</v>
      </c>
      <c r="AU133" s="199" t="s">
        <v>121</v>
      </c>
      <c r="AY133" s="14" t="s">
        <v>114</v>
      </c>
      <c r="BE133" s="200">
        <f>IF(N133="základná",J133,0)</f>
        <v>0</v>
      </c>
      <c r="BF133" s="200">
        <f>IF(N133="znížená",J133,0)</f>
        <v>0</v>
      </c>
      <c r="BG133" s="200">
        <f>IF(N133="zákl. prenesená",J133,0)</f>
        <v>0</v>
      </c>
      <c r="BH133" s="200">
        <f>IF(N133="zníž. prenesená",J133,0)</f>
        <v>0</v>
      </c>
      <c r="BI133" s="200">
        <f>IF(N133="nulová",J133,0)</f>
        <v>0</v>
      </c>
      <c r="BJ133" s="14" t="s">
        <v>121</v>
      </c>
      <c r="BK133" s="200">
        <f>ROUND(I133*H133,2)</f>
        <v>0</v>
      </c>
      <c r="BL133" s="14" t="s">
        <v>120</v>
      </c>
      <c r="BM133" s="199" t="s">
        <v>147</v>
      </c>
    </row>
    <row r="134" spans="1:65" s="2" customFormat="1" ht="33" customHeight="1">
      <c r="A134" s="28"/>
      <c r="B134" s="29"/>
      <c r="C134" s="188" t="s">
        <v>124</v>
      </c>
      <c r="D134" s="188" t="s">
        <v>116</v>
      </c>
      <c r="E134" s="189" t="s">
        <v>151</v>
      </c>
      <c r="F134" s="190" t="s">
        <v>152</v>
      </c>
      <c r="G134" s="191" t="s">
        <v>119</v>
      </c>
      <c r="H134" s="192">
        <v>1040</v>
      </c>
      <c r="I134" s="193"/>
      <c r="J134" s="193">
        <f>ROUND(I134*H134,2)</f>
        <v>0</v>
      </c>
      <c r="K134" s="194"/>
      <c r="L134" s="33"/>
      <c r="M134" s="195" t="s">
        <v>1</v>
      </c>
      <c r="N134" s="196" t="s">
        <v>35</v>
      </c>
      <c r="O134" s="197">
        <v>0</v>
      </c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99" t="s">
        <v>120</v>
      </c>
      <c r="AT134" s="199" t="s">
        <v>116</v>
      </c>
      <c r="AU134" s="199" t="s">
        <v>121</v>
      </c>
      <c r="AY134" s="14" t="s">
        <v>114</v>
      </c>
      <c r="BE134" s="200">
        <f>IF(N134="základná",J134,0)</f>
        <v>0</v>
      </c>
      <c r="BF134" s="200">
        <f>IF(N134="znížená",J134,0)</f>
        <v>0</v>
      </c>
      <c r="BG134" s="200">
        <f>IF(N134="zákl. prenesená",J134,0)</f>
        <v>0</v>
      </c>
      <c r="BH134" s="200">
        <f>IF(N134="zníž. prenesená",J134,0)</f>
        <v>0</v>
      </c>
      <c r="BI134" s="200">
        <f>IF(N134="nulová",J134,0)</f>
        <v>0</v>
      </c>
      <c r="BJ134" s="14" t="s">
        <v>121</v>
      </c>
      <c r="BK134" s="200">
        <f>ROUND(I134*H134,2)</f>
        <v>0</v>
      </c>
      <c r="BL134" s="14" t="s">
        <v>120</v>
      </c>
      <c r="BM134" s="199" t="s">
        <v>150</v>
      </c>
    </row>
    <row r="135" spans="1:65" s="2" customFormat="1" ht="24.2" customHeight="1">
      <c r="A135" s="28"/>
      <c r="B135" s="29"/>
      <c r="C135" s="188" t="s">
        <v>137</v>
      </c>
      <c r="D135" s="188" t="s">
        <v>116</v>
      </c>
      <c r="E135" s="189" t="s">
        <v>154</v>
      </c>
      <c r="F135" s="190" t="s">
        <v>155</v>
      </c>
      <c r="G135" s="191" t="s">
        <v>156</v>
      </c>
      <c r="H135" s="192">
        <v>132.08000000000001</v>
      </c>
      <c r="I135" s="193"/>
      <c r="J135" s="193">
        <f>ROUND(I135*H135,2)</f>
        <v>0</v>
      </c>
      <c r="K135" s="194"/>
      <c r="L135" s="33"/>
      <c r="M135" s="195" t="s">
        <v>1</v>
      </c>
      <c r="N135" s="196" t="s">
        <v>35</v>
      </c>
      <c r="O135" s="197">
        <v>0</v>
      </c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99" t="s">
        <v>120</v>
      </c>
      <c r="AT135" s="199" t="s">
        <v>116</v>
      </c>
      <c r="AU135" s="199" t="s">
        <v>121</v>
      </c>
      <c r="AY135" s="14" t="s">
        <v>114</v>
      </c>
      <c r="BE135" s="200">
        <f>IF(N135="základná",J135,0)</f>
        <v>0</v>
      </c>
      <c r="BF135" s="200">
        <f>IF(N135="znížená",J135,0)</f>
        <v>0</v>
      </c>
      <c r="BG135" s="200">
        <f>IF(N135="zákl. prenesená",J135,0)</f>
        <v>0</v>
      </c>
      <c r="BH135" s="200">
        <f>IF(N135="zníž. prenesená",J135,0)</f>
        <v>0</v>
      </c>
      <c r="BI135" s="200">
        <f>IF(N135="nulová",J135,0)</f>
        <v>0</v>
      </c>
      <c r="BJ135" s="14" t="s">
        <v>121</v>
      </c>
      <c r="BK135" s="200">
        <f>ROUND(I135*H135,2)</f>
        <v>0</v>
      </c>
      <c r="BL135" s="14" t="s">
        <v>120</v>
      </c>
      <c r="BM135" s="199" t="s">
        <v>153</v>
      </c>
    </row>
    <row r="136" spans="1:65" s="2" customFormat="1" ht="24.2" customHeight="1">
      <c r="A136" s="28"/>
      <c r="B136" s="29"/>
      <c r="C136" s="188" t="s">
        <v>166</v>
      </c>
      <c r="D136" s="188" t="s">
        <v>116</v>
      </c>
      <c r="E136" s="189" t="s">
        <v>158</v>
      </c>
      <c r="F136" s="190" t="s">
        <v>159</v>
      </c>
      <c r="G136" s="191" t="s">
        <v>156</v>
      </c>
      <c r="H136" s="192">
        <v>132.08000000000001</v>
      </c>
      <c r="I136" s="193"/>
      <c r="J136" s="193">
        <f>ROUND(I136*H136,2)</f>
        <v>0</v>
      </c>
      <c r="K136" s="194"/>
      <c r="L136" s="33"/>
      <c r="M136" s="195" t="s">
        <v>1</v>
      </c>
      <c r="N136" s="196" t="s">
        <v>35</v>
      </c>
      <c r="O136" s="197">
        <v>0</v>
      </c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99" t="s">
        <v>120</v>
      </c>
      <c r="AT136" s="199" t="s">
        <v>116</v>
      </c>
      <c r="AU136" s="199" t="s">
        <v>121</v>
      </c>
      <c r="AY136" s="14" t="s">
        <v>114</v>
      </c>
      <c r="BE136" s="200">
        <f>IF(N136="základná",J136,0)</f>
        <v>0</v>
      </c>
      <c r="BF136" s="200">
        <f>IF(N136="znížená",J136,0)</f>
        <v>0</v>
      </c>
      <c r="BG136" s="200">
        <f>IF(N136="zákl. prenesená",J136,0)</f>
        <v>0</v>
      </c>
      <c r="BH136" s="200">
        <f>IF(N136="zníž. prenesená",J136,0)</f>
        <v>0</v>
      </c>
      <c r="BI136" s="200">
        <f>IF(N136="nulová",J136,0)</f>
        <v>0</v>
      </c>
      <c r="BJ136" s="14" t="s">
        <v>121</v>
      </c>
      <c r="BK136" s="200">
        <f>ROUND(I136*H136,2)</f>
        <v>0</v>
      </c>
      <c r="BL136" s="14" t="s">
        <v>120</v>
      </c>
      <c r="BM136" s="199" t="s">
        <v>7</v>
      </c>
    </row>
    <row r="137" spans="1:65" s="12" customFormat="1" ht="22.9" customHeight="1">
      <c r="B137" s="173"/>
      <c r="C137" s="174"/>
      <c r="D137" s="175" t="s">
        <v>68</v>
      </c>
      <c r="E137" s="186" t="s">
        <v>161</v>
      </c>
      <c r="F137" s="186" t="s">
        <v>162</v>
      </c>
      <c r="G137" s="174"/>
      <c r="H137" s="174"/>
      <c r="I137" s="174"/>
      <c r="J137" s="187">
        <f>BK137</f>
        <v>0</v>
      </c>
      <c r="K137" s="174"/>
      <c r="L137" s="178"/>
      <c r="M137" s="179"/>
      <c r="N137" s="180"/>
      <c r="O137" s="180"/>
      <c r="P137" s="181">
        <f>SUM(P138:P139)</f>
        <v>0</v>
      </c>
      <c r="Q137" s="180"/>
      <c r="R137" s="181">
        <f>SUM(R138:R139)</f>
        <v>0</v>
      </c>
      <c r="S137" s="180"/>
      <c r="T137" s="182">
        <f>SUM(T138:T139)</f>
        <v>0</v>
      </c>
      <c r="AR137" s="183" t="s">
        <v>77</v>
      </c>
      <c r="AT137" s="184" t="s">
        <v>68</v>
      </c>
      <c r="AU137" s="184" t="s">
        <v>77</v>
      </c>
      <c r="AY137" s="183" t="s">
        <v>114</v>
      </c>
      <c r="BK137" s="185">
        <f>SUM(BK138:BK139)</f>
        <v>0</v>
      </c>
    </row>
    <row r="138" spans="1:65" s="2" customFormat="1" ht="33" customHeight="1">
      <c r="A138" s="28"/>
      <c r="B138" s="29"/>
      <c r="C138" s="188" t="s">
        <v>139</v>
      </c>
      <c r="D138" s="188" t="s">
        <v>116</v>
      </c>
      <c r="E138" s="189" t="s">
        <v>163</v>
      </c>
      <c r="F138" s="190" t="s">
        <v>164</v>
      </c>
      <c r="G138" s="191" t="s">
        <v>156</v>
      </c>
      <c r="H138" s="192">
        <v>296.096</v>
      </c>
      <c r="I138" s="193"/>
      <c r="J138" s="193">
        <f>ROUND(I138*H138,2)</f>
        <v>0</v>
      </c>
      <c r="K138" s="194"/>
      <c r="L138" s="33"/>
      <c r="M138" s="195" t="s">
        <v>1</v>
      </c>
      <c r="N138" s="196" t="s">
        <v>35</v>
      </c>
      <c r="O138" s="197">
        <v>0</v>
      </c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99" t="s">
        <v>120</v>
      </c>
      <c r="AT138" s="199" t="s">
        <v>116</v>
      </c>
      <c r="AU138" s="199" t="s">
        <v>121</v>
      </c>
      <c r="AY138" s="14" t="s">
        <v>114</v>
      </c>
      <c r="BE138" s="200">
        <f>IF(N138="základná",J138,0)</f>
        <v>0</v>
      </c>
      <c r="BF138" s="200">
        <f>IF(N138="znížená",J138,0)</f>
        <v>0</v>
      </c>
      <c r="BG138" s="200">
        <f>IF(N138="zákl. prenesená",J138,0)</f>
        <v>0</v>
      </c>
      <c r="BH138" s="200">
        <f>IF(N138="zníž. prenesená",J138,0)</f>
        <v>0</v>
      </c>
      <c r="BI138" s="200">
        <f>IF(N138="nulová",J138,0)</f>
        <v>0</v>
      </c>
      <c r="BJ138" s="14" t="s">
        <v>121</v>
      </c>
      <c r="BK138" s="200">
        <f>ROUND(I138*H138,2)</f>
        <v>0</v>
      </c>
      <c r="BL138" s="14" t="s">
        <v>120</v>
      </c>
      <c r="BM138" s="199" t="s">
        <v>160</v>
      </c>
    </row>
    <row r="139" spans="1:65" s="2" customFormat="1" ht="44.25" customHeight="1">
      <c r="A139" s="28"/>
      <c r="B139" s="29"/>
      <c r="C139" s="188" t="s">
        <v>133</v>
      </c>
      <c r="D139" s="188" t="s">
        <v>116</v>
      </c>
      <c r="E139" s="189" t="s">
        <v>167</v>
      </c>
      <c r="F139" s="190" t="s">
        <v>168</v>
      </c>
      <c r="G139" s="191" t="s">
        <v>156</v>
      </c>
      <c r="H139" s="192">
        <v>296.096</v>
      </c>
      <c r="I139" s="193"/>
      <c r="J139" s="193">
        <f>ROUND(I139*H139,2)</f>
        <v>0</v>
      </c>
      <c r="K139" s="194"/>
      <c r="L139" s="33"/>
      <c r="M139" s="195" t="s">
        <v>1</v>
      </c>
      <c r="N139" s="196" t="s">
        <v>35</v>
      </c>
      <c r="O139" s="197">
        <v>0</v>
      </c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99" t="s">
        <v>120</v>
      </c>
      <c r="AT139" s="199" t="s">
        <v>116</v>
      </c>
      <c r="AU139" s="199" t="s">
        <v>121</v>
      </c>
      <c r="AY139" s="14" t="s">
        <v>114</v>
      </c>
      <c r="BE139" s="200">
        <f>IF(N139="základná",J139,0)</f>
        <v>0</v>
      </c>
      <c r="BF139" s="200">
        <f>IF(N139="znížená",J139,0)</f>
        <v>0</v>
      </c>
      <c r="BG139" s="200">
        <f>IF(N139="zákl. prenesená",J139,0)</f>
        <v>0</v>
      </c>
      <c r="BH139" s="200">
        <f>IF(N139="zníž. prenesená",J139,0)</f>
        <v>0</v>
      </c>
      <c r="BI139" s="200">
        <f>IF(N139="nulová",J139,0)</f>
        <v>0</v>
      </c>
      <c r="BJ139" s="14" t="s">
        <v>121</v>
      </c>
      <c r="BK139" s="200">
        <f>ROUND(I139*H139,2)</f>
        <v>0</v>
      </c>
      <c r="BL139" s="14" t="s">
        <v>120</v>
      </c>
      <c r="BM139" s="199" t="s">
        <v>165</v>
      </c>
    </row>
    <row r="140" spans="1:65" s="12" customFormat="1" ht="25.9" customHeight="1">
      <c r="B140" s="173"/>
      <c r="C140" s="174"/>
      <c r="D140" s="175" t="s">
        <v>68</v>
      </c>
      <c r="E140" s="176" t="s">
        <v>170</v>
      </c>
      <c r="F140" s="176" t="s">
        <v>171</v>
      </c>
      <c r="G140" s="174"/>
      <c r="H140" s="174"/>
      <c r="I140" s="174"/>
      <c r="J140" s="177">
        <f>BK140</f>
        <v>0</v>
      </c>
      <c r="K140" s="174"/>
      <c r="L140" s="178"/>
      <c r="M140" s="179"/>
      <c r="N140" s="180"/>
      <c r="O140" s="180"/>
      <c r="P140" s="181">
        <f>P141</f>
        <v>0</v>
      </c>
      <c r="Q140" s="180"/>
      <c r="R140" s="181">
        <f>R141</f>
        <v>0</v>
      </c>
      <c r="S140" s="180"/>
      <c r="T140" s="182">
        <f>T141</f>
        <v>0</v>
      </c>
      <c r="AR140" s="183" t="s">
        <v>122</v>
      </c>
      <c r="AT140" s="184" t="s">
        <v>68</v>
      </c>
      <c r="AU140" s="184" t="s">
        <v>69</v>
      </c>
      <c r="AY140" s="183" t="s">
        <v>114</v>
      </c>
      <c r="BK140" s="185">
        <f>BK141</f>
        <v>0</v>
      </c>
    </row>
    <row r="141" spans="1:65" s="2" customFormat="1" ht="37.9" customHeight="1">
      <c r="A141" s="28"/>
      <c r="B141" s="29"/>
      <c r="C141" s="188" t="s">
        <v>121</v>
      </c>
      <c r="D141" s="188" t="s">
        <v>116</v>
      </c>
      <c r="E141" s="189" t="s">
        <v>172</v>
      </c>
      <c r="F141" s="190" t="s">
        <v>184</v>
      </c>
      <c r="G141" s="191" t="s">
        <v>174</v>
      </c>
      <c r="H141" s="192">
        <v>0</v>
      </c>
      <c r="I141" s="193"/>
      <c r="J141" s="193">
        <f>ROUND(I141*H141,2)</f>
        <v>0</v>
      </c>
      <c r="K141" s="194"/>
      <c r="L141" s="33"/>
      <c r="M141" s="201" t="s">
        <v>1</v>
      </c>
      <c r="N141" s="202" t="s">
        <v>35</v>
      </c>
      <c r="O141" s="203">
        <v>0</v>
      </c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99" t="s">
        <v>120</v>
      </c>
      <c r="AT141" s="199" t="s">
        <v>116</v>
      </c>
      <c r="AU141" s="199" t="s">
        <v>77</v>
      </c>
      <c r="AY141" s="14" t="s">
        <v>114</v>
      </c>
      <c r="BE141" s="200">
        <f>IF(N141="základná",J141,0)</f>
        <v>0</v>
      </c>
      <c r="BF141" s="200">
        <f>IF(N141="znížená",J141,0)</f>
        <v>0</v>
      </c>
      <c r="BG141" s="200">
        <f>IF(N141="zákl. prenesená",J141,0)</f>
        <v>0</v>
      </c>
      <c r="BH141" s="200">
        <f>IF(N141="zníž. prenesená",J141,0)</f>
        <v>0</v>
      </c>
      <c r="BI141" s="200">
        <f>IF(N141="nulová",J141,0)</f>
        <v>0</v>
      </c>
      <c r="BJ141" s="14" t="s">
        <v>121</v>
      </c>
      <c r="BK141" s="200">
        <f>ROUND(I141*H141,2)</f>
        <v>0</v>
      </c>
      <c r="BL141" s="14" t="s">
        <v>120</v>
      </c>
      <c r="BM141" s="199" t="s">
        <v>169</v>
      </c>
    </row>
    <row r="142" spans="1:65" s="2" customFormat="1" ht="6.95" customHeight="1">
      <c r="A142" s="28"/>
      <c r="B142" s="52"/>
      <c r="C142" s="53"/>
      <c r="D142" s="53"/>
      <c r="E142" s="53"/>
      <c r="F142" s="53"/>
      <c r="G142" s="53"/>
      <c r="H142" s="53"/>
      <c r="I142" s="53"/>
      <c r="J142" s="53"/>
      <c r="K142" s="53"/>
      <c r="L142" s="33"/>
      <c r="M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</sheetData>
  <autoFilter ref="C121:K1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001 - Ulica Švantnerová</vt:lpstr>
      <vt:lpstr>002 - Ulica Nálepková</vt:lpstr>
      <vt:lpstr>003 - Ul. Kolibská</vt:lpstr>
      <vt:lpstr>'001 - Ulica Švantnerová'!Názvy_tlače</vt:lpstr>
      <vt:lpstr>'002 - Ulica Nálepková'!Názvy_tlače</vt:lpstr>
      <vt:lpstr>'003 - Ul. Kolibská'!Názvy_tlače</vt:lpstr>
      <vt:lpstr>'Rekapitulácia stavby'!Názvy_tlače</vt:lpstr>
      <vt:lpstr>'001 - Ulica Švantnerová'!Oblasť_tlače</vt:lpstr>
      <vt:lpstr>'002 - Ulica Nálepková'!Oblasť_tlače</vt:lpstr>
      <vt:lpstr>'003 - Ul. Kolibská'!Oblasť_tlače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adriana.ondrikova</cp:lastModifiedBy>
  <dcterms:created xsi:type="dcterms:W3CDTF">2022-03-31T07:05:11Z</dcterms:created>
  <dcterms:modified xsi:type="dcterms:W3CDTF">2022-04-12T07:36:11Z</dcterms:modified>
</cp:coreProperties>
</file>